
<file path=[Content_Types].xml><?xml version="1.0" encoding="utf-8"?>
<Types xmlns="http://schemas.openxmlformats.org/package/2006/content-types">
  <Override PartName="/xl/charts/chart6.xml" ContentType="application/vnd.openxmlformats-officedocument.drawingml.chart+xml"/>
  <Override PartName="/xl/charts/chart20.xml" ContentType="application/vnd.openxmlformats-officedocument.drawingml.chart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externalLinks/externalLink7.xml" ContentType="application/vnd.openxmlformats-officedocument.spreadsheetml.externalLink+xml"/>
  <Override PartName="/xl/charts/chart2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drawings/drawing1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docProps/core.xml" ContentType="application/vnd.openxmlformats-package.core-properties+xml"/>
  <Override PartName="/xl/charts/chart7.xml" ContentType="application/vnd.openxmlformats-officedocument.drawingml.chart+xml"/>
  <Override PartName="/xl/charts/chart10.xml" ContentType="application/vnd.openxmlformats-officedocument.drawingml.chart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externalLinks/externalLink6.xml" ContentType="application/vnd.openxmlformats-officedocument.spreadsheetml.externalLink+xml"/>
  <Default Extension="jpeg" ContentType="image/jpeg"/>
  <Override PartName="/xl/charts/chart3.xml" ContentType="application/vnd.openxmlformats-officedocument.drawingml.chart+xml"/>
  <Override PartName="/xl/drawings/drawing5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0" windowWidth="19095" windowHeight="8415"/>
  </bookViews>
  <sheets>
    <sheet name="Início" sheetId="1" r:id="rId1"/>
    <sheet name="Evolução Fin" sheetId="7" r:id="rId2"/>
    <sheet name="Meninas Financeiro" sheetId="10" r:id="rId3"/>
    <sheet name="Evolução Fat" sheetId="2" r:id="rId4"/>
    <sheet name="Distribuição Fat" sheetId="3" r:id="rId5"/>
    <sheet name="Graci" sheetId="9" r:id="rId6"/>
    <sheet name="Fernanda" sheetId="8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ind.vendas" localSheetId="1">'Evolução Fin'!$A$35:$A$37</definedName>
    <definedName name="ind.vendas">'Evolução Fat'!$A$35:$A$38</definedName>
    <definedName name="Mês" localSheetId="1">'Evolução Fin'!$B$34:$N$34</definedName>
    <definedName name="Mês">'Evolução Fat'!$B$34:$N$34</definedName>
  </definedNames>
  <calcPr calcId="125725"/>
</workbook>
</file>

<file path=xl/calcChain.xml><?xml version="1.0" encoding="utf-8"?>
<calcChain xmlns="http://schemas.openxmlformats.org/spreadsheetml/2006/main">
  <c r="N23" i="10"/>
  <c r="O23"/>
  <c r="P23"/>
  <c r="Q23"/>
  <c r="R23"/>
  <c r="S23"/>
  <c r="T23"/>
  <c r="U23"/>
  <c r="N24"/>
  <c r="O24"/>
  <c r="P24"/>
  <c r="Q24"/>
  <c r="R24"/>
  <c r="S24"/>
  <c r="T24"/>
  <c r="U24"/>
  <c r="N25"/>
  <c r="O25"/>
  <c r="P25"/>
  <c r="Q25"/>
  <c r="R25"/>
  <c r="S25"/>
  <c r="T25"/>
  <c r="U25"/>
  <c r="M25"/>
  <c r="M24"/>
  <c r="M23"/>
  <c r="L38" i="8"/>
  <c r="M38"/>
  <c r="N38"/>
  <c r="O38"/>
  <c r="P38"/>
  <c r="Q38"/>
  <c r="R38"/>
  <c r="S38"/>
  <c r="L39"/>
  <c r="M39"/>
  <c r="N39"/>
  <c r="O39"/>
  <c r="P39"/>
  <c r="Q39"/>
  <c r="R39"/>
  <c r="S39"/>
  <c r="L40"/>
  <c r="M40"/>
  <c r="N40"/>
  <c r="O40"/>
  <c r="P40"/>
  <c r="Q40"/>
  <c r="R40"/>
  <c r="S40"/>
  <c r="K40"/>
  <c r="K39"/>
  <c r="K38"/>
  <c r="C23" i="10"/>
  <c r="D23"/>
  <c r="E23"/>
  <c r="F23"/>
  <c r="G23"/>
  <c r="H23"/>
  <c r="I23"/>
  <c r="J23"/>
  <c r="C24"/>
  <c r="D24"/>
  <c r="E24"/>
  <c r="F24"/>
  <c r="G24"/>
  <c r="H24"/>
  <c r="I24"/>
  <c r="J24"/>
  <c r="C25"/>
  <c r="D25"/>
  <c r="E25"/>
  <c r="F25"/>
  <c r="G25"/>
  <c r="H25"/>
  <c r="I25"/>
  <c r="J25"/>
  <c r="B25"/>
  <c r="B24"/>
  <c r="B23"/>
  <c r="K40" i="9"/>
  <c r="L40"/>
  <c r="M40"/>
  <c r="N40"/>
  <c r="O40"/>
  <c r="P40"/>
  <c r="Q40"/>
  <c r="R40"/>
  <c r="J40"/>
  <c r="K39"/>
  <c r="L39"/>
  <c r="M39"/>
  <c r="N39"/>
  <c r="O39"/>
  <c r="P39"/>
  <c r="Q39"/>
  <c r="R39"/>
  <c r="J39"/>
  <c r="K38"/>
  <c r="L38"/>
  <c r="M38"/>
  <c r="N38"/>
  <c r="O38"/>
  <c r="P38"/>
  <c r="Q38"/>
  <c r="R38"/>
  <c r="J38"/>
  <c r="N36" i="7"/>
  <c r="N37"/>
  <c r="N38"/>
  <c r="N39"/>
  <c r="N40"/>
  <c r="M36"/>
  <c r="M37"/>
  <c r="M38"/>
  <c r="M39"/>
  <c r="M40"/>
  <c r="L36"/>
  <c r="L37"/>
  <c r="L38"/>
  <c r="L39"/>
  <c r="L40"/>
  <c r="K36"/>
  <c r="K37"/>
  <c r="K38"/>
  <c r="K39"/>
  <c r="K40"/>
  <c r="J36"/>
  <c r="J37"/>
  <c r="J38"/>
  <c r="J39"/>
  <c r="J40"/>
  <c r="I36"/>
  <c r="I37"/>
  <c r="I38"/>
  <c r="I39"/>
  <c r="I40"/>
  <c r="H36"/>
  <c r="H37"/>
  <c r="H38"/>
  <c r="H39"/>
  <c r="H40"/>
  <c r="G36"/>
  <c r="G37"/>
  <c r="G38"/>
  <c r="G39"/>
  <c r="G40"/>
  <c r="F36"/>
  <c r="F37"/>
  <c r="F38"/>
  <c r="F39"/>
  <c r="F40"/>
  <c r="E36"/>
  <c r="E37"/>
  <c r="E38"/>
  <c r="E39"/>
  <c r="E40"/>
  <c r="D36"/>
  <c r="D37"/>
  <c r="D38"/>
  <c r="D39"/>
  <c r="D40"/>
  <c r="N35"/>
  <c r="M35"/>
  <c r="L35"/>
  <c r="K35"/>
  <c r="J35"/>
  <c r="I35"/>
  <c r="H35"/>
  <c r="G35"/>
  <c r="F35"/>
  <c r="E35"/>
  <c r="D35"/>
  <c r="C36"/>
  <c r="C37"/>
  <c r="C38"/>
  <c r="B36"/>
  <c r="B37"/>
  <c r="B38"/>
  <c r="B39"/>
  <c r="B40"/>
  <c r="B35"/>
  <c r="C50" i="8"/>
  <c r="D50"/>
  <c r="E50"/>
  <c r="F50"/>
  <c r="G50"/>
  <c r="C49"/>
  <c r="D49"/>
  <c r="E49"/>
  <c r="F49"/>
  <c r="G49"/>
  <c r="C48"/>
  <c r="D48"/>
  <c r="E48"/>
  <c r="F48"/>
  <c r="G48"/>
  <c r="C47"/>
  <c r="D47"/>
  <c r="E47"/>
  <c r="F47"/>
  <c r="G47"/>
  <c r="C46"/>
  <c r="D46"/>
  <c r="E46"/>
  <c r="F46"/>
  <c r="G46"/>
  <c r="C45"/>
  <c r="D45"/>
  <c r="E45"/>
  <c r="F45"/>
  <c r="G45"/>
  <c r="C44"/>
  <c r="D44"/>
  <c r="E44"/>
  <c r="F44"/>
  <c r="G44"/>
  <c r="C43"/>
  <c r="D43"/>
  <c r="E43"/>
  <c r="F43"/>
  <c r="G43"/>
  <c r="C42"/>
  <c r="D42"/>
  <c r="E42"/>
  <c r="F42"/>
  <c r="G42"/>
  <c r="C41"/>
  <c r="D41"/>
  <c r="E41"/>
  <c r="F41"/>
  <c r="G41"/>
  <c r="C40"/>
  <c r="D40"/>
  <c r="E40"/>
  <c r="F40"/>
  <c r="G40"/>
  <c r="C38"/>
  <c r="D38"/>
  <c r="E38"/>
  <c r="F38"/>
  <c r="G38"/>
  <c r="C50" i="9"/>
  <c r="D50"/>
  <c r="E50"/>
  <c r="F50"/>
  <c r="G50"/>
  <c r="C49"/>
  <c r="D49"/>
  <c r="E49"/>
  <c r="F49"/>
  <c r="G49"/>
  <c r="C48"/>
  <c r="D48"/>
  <c r="E48"/>
  <c r="F48"/>
  <c r="G48"/>
  <c r="C47"/>
  <c r="D47"/>
  <c r="E47"/>
  <c r="F47"/>
  <c r="G47"/>
  <c r="C46"/>
  <c r="D46"/>
  <c r="E46"/>
  <c r="F46"/>
  <c r="G46"/>
  <c r="C45"/>
  <c r="D45"/>
  <c r="E45"/>
  <c r="F45"/>
  <c r="G45"/>
  <c r="C44"/>
  <c r="D44"/>
  <c r="E44"/>
  <c r="F44"/>
  <c r="G44"/>
  <c r="C43"/>
  <c r="D43"/>
  <c r="E43"/>
  <c r="F43"/>
  <c r="G43"/>
  <c r="C42"/>
  <c r="D42"/>
  <c r="E42"/>
  <c r="F42"/>
  <c r="G42"/>
  <c r="C41"/>
  <c r="D41"/>
  <c r="E41"/>
  <c r="F41"/>
  <c r="G41"/>
  <c r="C40"/>
  <c r="D40"/>
  <c r="E40"/>
  <c r="F40"/>
  <c r="G40"/>
  <c r="C38"/>
  <c r="D38"/>
  <c r="E38"/>
  <c r="F38"/>
  <c r="G38"/>
  <c r="B50"/>
  <c r="B49"/>
  <c r="B48"/>
  <c r="B47"/>
  <c r="B46"/>
  <c r="B45"/>
  <c r="B44"/>
  <c r="B43"/>
  <c r="B42"/>
  <c r="B41"/>
  <c r="B40"/>
  <c r="B38"/>
  <c r="B50" i="8"/>
  <c r="B49"/>
  <c r="B48"/>
  <c r="B47"/>
  <c r="B46"/>
  <c r="B45"/>
  <c r="B44"/>
  <c r="B43"/>
  <c r="B42"/>
  <c r="B41"/>
  <c r="B40"/>
  <c r="B38"/>
  <c r="O38" i="7" l="1"/>
  <c r="P38"/>
  <c r="N36" i="2"/>
  <c r="N37"/>
  <c r="N38"/>
  <c r="N39"/>
  <c r="N40"/>
  <c r="N41"/>
  <c r="M36"/>
  <c r="M37"/>
  <c r="M38"/>
  <c r="M39"/>
  <c r="M40"/>
  <c r="M41"/>
  <c r="L36"/>
  <c r="L37"/>
  <c r="L38"/>
  <c r="L39"/>
  <c r="L40"/>
  <c r="L41"/>
  <c r="K36"/>
  <c r="K37"/>
  <c r="K38"/>
  <c r="K39"/>
  <c r="K40"/>
  <c r="K41"/>
  <c r="J36"/>
  <c r="J37"/>
  <c r="J38"/>
  <c r="J39"/>
  <c r="J40"/>
  <c r="J41"/>
  <c r="I36"/>
  <c r="I37"/>
  <c r="I38"/>
  <c r="I39"/>
  <c r="I40"/>
  <c r="I41"/>
  <c r="H36"/>
  <c r="H37"/>
  <c r="H38"/>
  <c r="H39"/>
  <c r="H40"/>
  <c r="H41"/>
  <c r="G36"/>
  <c r="G37"/>
  <c r="G38"/>
  <c r="G39"/>
  <c r="G40"/>
  <c r="G41"/>
  <c r="F36"/>
  <c r="F37"/>
  <c r="F38"/>
  <c r="F39"/>
  <c r="F40"/>
  <c r="F41"/>
  <c r="E36"/>
  <c r="E37"/>
  <c r="E38"/>
  <c r="E39"/>
  <c r="E40"/>
  <c r="E41"/>
  <c r="D36"/>
  <c r="D37"/>
  <c r="D38"/>
  <c r="D39"/>
  <c r="D40"/>
  <c r="D41"/>
  <c r="C36"/>
  <c r="C38"/>
  <c r="C40"/>
  <c r="C41"/>
  <c r="B36"/>
  <c r="B37"/>
  <c r="B38"/>
  <c r="B39"/>
  <c r="B40"/>
  <c r="B41"/>
  <c r="N35"/>
  <c r="M35"/>
  <c r="L35"/>
  <c r="K35"/>
  <c r="J35"/>
  <c r="I35"/>
  <c r="H35"/>
  <c r="G35"/>
  <c r="F35"/>
  <c r="E35"/>
  <c r="D35"/>
  <c r="B35"/>
  <c r="O37" i="7"/>
  <c r="P36"/>
  <c r="O36" s="1"/>
  <c r="P41" i="2" l="1"/>
  <c r="P40"/>
  <c r="O38"/>
  <c r="O36"/>
  <c r="O41"/>
  <c r="O40"/>
  <c r="P37" i="7"/>
  <c r="P38" i="2"/>
  <c r="P36"/>
  <c r="B39" i="9" l="1"/>
  <c r="B51" s="1"/>
  <c r="B38" i="3" s="1"/>
  <c r="G39" i="8"/>
  <c r="G51" s="1"/>
  <c r="G39" i="3" s="1"/>
  <c r="G39" i="9"/>
  <c r="G51" s="1"/>
  <c r="G38" i="3" s="1"/>
  <c r="F39" i="8"/>
  <c r="F51" s="1"/>
  <c r="F39" i="3" s="1"/>
  <c r="F39" i="9"/>
  <c r="F51" s="1"/>
  <c r="F38" i="3" s="1"/>
  <c r="D39" i="8"/>
  <c r="D51" s="1"/>
  <c r="D39" i="3" s="1"/>
  <c r="D39" i="9"/>
  <c r="D51" s="1"/>
  <c r="D38" i="3" s="1"/>
  <c r="C39" i="8"/>
  <c r="C51" s="1"/>
  <c r="C39" i="3" s="1"/>
  <c r="C39" i="9"/>
  <c r="C51" s="1"/>
  <c r="C38" i="3" s="1"/>
  <c r="E39" i="8"/>
  <c r="E51" s="1"/>
  <c r="E39" i="3" s="1"/>
  <c r="E39" i="9"/>
  <c r="E51" s="1"/>
  <c r="E38" i="3" s="1"/>
  <c r="B39" i="8"/>
  <c r="B51" s="1"/>
  <c r="B39" i="3" s="1"/>
  <c r="B41" s="1"/>
  <c r="C39" i="2"/>
  <c r="C37"/>
  <c r="D41" i="3" l="1"/>
  <c r="E41"/>
  <c r="C41"/>
  <c r="G41"/>
  <c r="C40" i="7"/>
  <c r="O40" s="1"/>
  <c r="O39" i="2"/>
  <c r="P39"/>
  <c r="F41" i="3"/>
  <c r="O37" i="2"/>
  <c r="P37"/>
  <c r="C39" i="7"/>
  <c r="P39" s="1"/>
  <c r="C35"/>
  <c r="C35" i="2"/>
  <c r="O39" i="7" l="1"/>
  <c r="P40"/>
  <c r="P35"/>
  <c r="O35"/>
  <c r="O35" i="2"/>
  <c r="P35"/>
</calcChain>
</file>

<file path=xl/sharedStrings.xml><?xml version="1.0" encoding="utf-8"?>
<sst xmlns="http://schemas.openxmlformats.org/spreadsheetml/2006/main" count="147" uniqueCount="51">
  <si>
    <t>12.09</t>
  </si>
  <si>
    <t>01.10</t>
  </si>
  <si>
    <t>02.10</t>
  </si>
  <si>
    <t>03.10</t>
  </si>
  <si>
    <t>04.10</t>
  </si>
  <si>
    <t>05.10</t>
  </si>
  <si>
    <t>06.10</t>
  </si>
  <si>
    <t>07.10</t>
  </si>
  <si>
    <t>08.10</t>
  </si>
  <si>
    <t>09.10</t>
  </si>
  <si>
    <t>10.10</t>
  </si>
  <si>
    <t>11.10</t>
  </si>
  <si>
    <t>12.10</t>
  </si>
  <si>
    <t>Total</t>
  </si>
  <si>
    <t>Média</t>
  </si>
  <si>
    <t>Nr de notas canceladas por erros de emissão</t>
  </si>
  <si>
    <t>Carregamentos que não podem começar a horas</t>
  </si>
  <si>
    <t>Fernanda</t>
  </si>
  <si>
    <t>Nr de aumentos ou cancelamentos n comunicados</t>
  </si>
  <si>
    <t>Graci</t>
  </si>
  <si>
    <t>Adri</t>
  </si>
  <si>
    <t>Relatórios</t>
  </si>
  <si>
    <t>Sistema de Gestão de Desempenho</t>
  </si>
  <si>
    <t>Nr de aumentos ou cancelamentos não comunicados</t>
  </si>
  <si>
    <t>Carga que volta por pedido errado de faturamento</t>
  </si>
  <si>
    <t>Nr de notas canceladas por falta de estoque</t>
  </si>
  <si>
    <t>Diferença entre estoque no armazém e sistema</t>
  </si>
  <si>
    <t>Nr de Notas canceladas por falta de estoque</t>
  </si>
  <si>
    <t>Nr de clientes que é preciso activar no Serasa</t>
  </si>
  <si>
    <t>Nr de cheques errados enviados para o banco</t>
  </si>
  <si>
    <t>Vezes que é ultrapassado tempo para dar aval ao crédito</t>
  </si>
  <si>
    <t>Acertos que não fecham</t>
  </si>
  <si>
    <t>Cobranças que não voltam</t>
  </si>
  <si>
    <t>Nr de clientes desativados no Serasa</t>
  </si>
  <si>
    <t>Nr de pedidos alterados por falta de estoque</t>
  </si>
  <si>
    <t>Jan</t>
  </si>
  <si>
    <t>Julho</t>
  </si>
  <si>
    <t>Nov</t>
  </si>
  <si>
    <t xml:space="preserve"> É claro na transmissão de informações.</t>
  </si>
  <si>
    <t xml:space="preserve"> Disponibilidade de ouvir e, possivelmente, aceitar opiniões diversas.</t>
  </si>
  <si>
    <t>Compreende a forma como o seu trabalho impata o trabalho dos outros.</t>
  </si>
  <si>
    <t>Encoraja as pessoas a fazerem o seu melhor, incentiva e transmite segurança.</t>
  </si>
  <si>
    <t>Compreende e se sensibiliza com os sentimentos e necessidades dos outros.</t>
  </si>
  <si>
    <t>É pessoalmente comprometido com a Difrisul.</t>
  </si>
  <si>
    <t>Gerencia bem as atividades – cumpre seu prazo de entrega, é sempre preciso no que faz e planeja metas.</t>
  </si>
  <si>
    <r>
      <rPr>
        <i/>
        <sz val="7"/>
        <color theme="0"/>
        <rFont val="Times New Roman"/>
        <family val="1"/>
      </rPr>
      <t xml:space="preserve"> </t>
    </r>
    <r>
      <rPr>
        <sz val="7"/>
        <color theme="0"/>
        <rFont val="Calibri"/>
        <family val="2"/>
        <scheme val="minor"/>
      </rPr>
      <t>Trata as pessoas com respeito.</t>
    </r>
  </si>
  <si>
    <t>Clarice</t>
  </si>
  <si>
    <t>Vanessa</t>
  </si>
  <si>
    <t>Assume as consequencias de seus atos erros ou acertos, aceitando e reconhecendo suas falhas.</t>
  </si>
  <si>
    <t>Assume as consequencias de seus atos (erros ou acertos), aceitando e reconhecendo suas falhas</t>
  </si>
  <si>
    <t>Assume as consequencias de seus atos (erros ou acertos), aceitando e reconhecendo suas falhas.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</si>
</sst>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Tahoma"/>
      <family val="2"/>
    </font>
    <font>
      <b/>
      <sz val="11"/>
      <color rgb="FFC00000"/>
      <name val="Tahoma"/>
      <family val="2"/>
    </font>
    <font>
      <b/>
      <sz val="9"/>
      <color theme="1"/>
      <name val="Tahoma"/>
      <family val="2"/>
    </font>
    <font>
      <b/>
      <sz val="28"/>
      <color rgb="FFC00000"/>
      <name val="Calibri"/>
      <family val="2"/>
      <scheme val="minor"/>
    </font>
    <font>
      <b/>
      <sz val="14"/>
      <color rgb="FFC00000"/>
      <name val="Tahoma"/>
      <family val="2"/>
    </font>
    <font>
      <b/>
      <sz val="20"/>
      <color rgb="FFC00000"/>
      <name val="Tahoma"/>
      <family val="2"/>
    </font>
    <font>
      <b/>
      <sz val="11"/>
      <color theme="1"/>
      <name val="Calibri"/>
      <family val="2"/>
      <scheme val="minor"/>
    </font>
    <font>
      <sz val="7"/>
      <color theme="0"/>
      <name val="Calibri"/>
      <family val="2"/>
      <scheme val="minor"/>
    </font>
    <font>
      <i/>
      <sz val="7"/>
      <color theme="0"/>
      <name val="Calibri"/>
      <family val="2"/>
      <scheme val="minor"/>
    </font>
    <font>
      <i/>
      <sz val="7"/>
      <color theme="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medium">
        <color rgb="FFC00000"/>
      </left>
      <right/>
      <top/>
      <bottom/>
      <diagonal/>
    </border>
    <border>
      <left/>
      <right/>
      <top/>
      <bottom style="thin">
        <color theme="5" tint="0.79998168889431442"/>
      </bottom>
      <diagonal/>
    </border>
    <border>
      <left/>
      <right/>
      <top style="thin">
        <color theme="5" tint="0.79998168889431442"/>
      </top>
      <bottom style="thin">
        <color theme="5" tint="0.79998168889431442"/>
      </bottom>
      <diagonal/>
    </border>
    <border>
      <left style="thick">
        <color theme="5" tint="0.79998168889431442"/>
      </left>
      <right style="thick">
        <color theme="5" tint="0.79998168889431442"/>
      </right>
      <top style="thick">
        <color theme="5" tint="0.79998168889431442"/>
      </top>
      <bottom style="thick">
        <color theme="5" tint="0.79998168889431442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2" fillId="3" borderId="0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right"/>
    </xf>
    <xf numFmtId="0" fontId="4" fillId="3" borderId="0" xfId="0" applyFont="1" applyFill="1" applyBorder="1" applyAlignment="1">
      <alignment horizontal="center" vertical="center" wrapText="1"/>
    </xf>
    <xf numFmtId="0" fontId="0" fillId="4" borderId="0" xfId="0" applyFill="1"/>
    <xf numFmtId="0" fontId="4" fillId="2" borderId="0" xfId="0" applyFont="1" applyFill="1" applyBorder="1" applyAlignment="1">
      <alignment horizontal="center" vertical="center" wrapText="1"/>
    </xf>
    <xf numFmtId="0" fontId="0" fillId="3" borderId="0" xfId="0" applyFill="1"/>
    <xf numFmtId="0" fontId="6" fillId="3" borderId="0" xfId="0" applyFont="1" applyFill="1" applyAlignment="1"/>
    <xf numFmtId="0" fontId="0" fillId="2" borderId="2" xfId="0" applyFill="1" applyBorder="1"/>
    <xf numFmtId="0" fontId="0" fillId="2" borderId="3" xfId="0" applyFill="1" applyBorder="1"/>
    <xf numFmtId="0" fontId="8" fillId="2" borderId="0" xfId="0" applyFont="1" applyFill="1"/>
    <xf numFmtId="0" fontId="9" fillId="6" borderId="0" xfId="0" applyFont="1" applyFill="1" applyAlignment="1">
      <alignment horizontal="center" vertical="center" wrapText="1"/>
    </xf>
    <xf numFmtId="0" fontId="10" fillId="6" borderId="0" xfId="0" applyFont="1" applyFill="1" applyAlignment="1">
      <alignment horizontal="left" vertical="center" wrapText="1"/>
    </xf>
    <xf numFmtId="0" fontId="0" fillId="5" borderId="4" xfId="0" applyFill="1" applyBorder="1"/>
    <xf numFmtId="0" fontId="8" fillId="2" borderId="0" xfId="0" applyFont="1" applyFill="1" applyAlignment="1">
      <alignment horizontal="right"/>
    </xf>
    <xf numFmtId="0" fontId="6" fillId="3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D1805"/>
      <color rgb="FFF11B58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4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externalLink" Target="externalLinks/externalLink1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23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19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4"/>
  <c:chart>
    <c:title>
      <c:layout/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D1805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'Evolução Fin'!$A$35</c:f>
              <c:strCache>
                <c:ptCount val="1"/>
                <c:pt idx="0">
                  <c:v>Nr de clientes que é preciso activar no Serasa</c:v>
                </c:pt>
              </c:strCache>
            </c:strRef>
          </c:tx>
          <c:cat>
            <c:strRef>
              <c:f>'Evolução Fin'!$B$34:$N$34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Fin'!$B$35:$N$35</c:f>
              <c:numCache>
                <c:formatCode>General</c:formatCode>
                <c:ptCount val="13"/>
                <c:pt idx="0">
                  <c:v>0</c:v>
                </c:pt>
                <c:pt idx="1">
                  <c:v>56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64089472"/>
        <c:axId val="64095360"/>
      </c:barChart>
      <c:catAx>
        <c:axId val="6408947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4095360"/>
        <c:crosses val="autoZero"/>
        <c:auto val="1"/>
        <c:lblAlgn val="ctr"/>
        <c:lblOffset val="100"/>
      </c:catAx>
      <c:valAx>
        <c:axId val="6409536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408947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4"/>
  <c:chart>
    <c:title>
      <c:layout/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D1805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'Evolução Fin'!$A$36</c:f>
              <c:strCache>
                <c:ptCount val="1"/>
                <c:pt idx="0">
                  <c:v>Nr de cheques errados enviados para o banco</c:v>
                </c:pt>
              </c:strCache>
            </c:strRef>
          </c:tx>
          <c:cat>
            <c:strRef>
              <c:f>'Evolução Fin'!$B$34:$N$34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Fin'!$B$36:$N$36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64127360"/>
        <c:axId val="64128896"/>
      </c:barChart>
      <c:catAx>
        <c:axId val="6412736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4128896"/>
        <c:crosses val="autoZero"/>
        <c:auto val="1"/>
        <c:lblAlgn val="ctr"/>
        <c:lblOffset val="100"/>
      </c:catAx>
      <c:valAx>
        <c:axId val="6412889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412736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4"/>
  <c:chart>
    <c:title>
      <c:layout/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D1805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'Evolução Fin'!$A$37</c:f>
              <c:strCache>
                <c:ptCount val="1"/>
                <c:pt idx="0">
                  <c:v>Vezes que é ultrapassado tempo para dar aval ao crédito</c:v>
                </c:pt>
              </c:strCache>
            </c:strRef>
          </c:tx>
          <c:cat>
            <c:strRef>
              <c:f>'Evolução Fin'!$B$34:$N$34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Fin'!$B$37:$N$37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64156800"/>
        <c:axId val="64158336"/>
      </c:barChart>
      <c:catAx>
        <c:axId val="6415680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4158336"/>
        <c:crosses val="autoZero"/>
        <c:auto val="1"/>
        <c:lblAlgn val="ctr"/>
        <c:lblOffset val="100"/>
      </c:catAx>
      <c:valAx>
        <c:axId val="6415833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415680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4"/>
  <c:chart>
    <c:plotArea>
      <c:layout/>
      <c:lineChart>
        <c:grouping val="standard"/>
        <c:ser>
          <c:idx val="0"/>
          <c:order val="0"/>
          <c:tx>
            <c:strRef>
              <c:f>'Evolução Fin'!$A$38</c:f>
              <c:strCache>
                <c:ptCount val="1"/>
                <c:pt idx="0">
                  <c:v>Acertos que não fecham</c:v>
                </c:pt>
              </c:strCache>
            </c:strRef>
          </c:tx>
          <c:marker>
            <c:symbol val="none"/>
          </c:marker>
          <c:cat>
            <c:strRef>
              <c:f>'Evolução Fin'!$B$34:$N$34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Fin'!$B$38:$N$38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'Evolução Fin'!$A$39</c:f>
              <c:strCache>
                <c:ptCount val="1"/>
                <c:pt idx="0">
                  <c:v>Cobranças que não voltam</c:v>
                </c:pt>
              </c:strCache>
            </c:strRef>
          </c:tx>
          <c:marker>
            <c:symbol val="none"/>
          </c:marker>
          <c:cat>
            <c:strRef>
              <c:f>'Evolução Fin'!$B$34:$N$34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Fin'!$B$39:$N$39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64305792"/>
        <c:axId val="64315776"/>
      </c:lineChart>
      <c:catAx>
        <c:axId val="6430579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4315776"/>
        <c:crosses val="autoZero"/>
        <c:auto val="1"/>
        <c:lblAlgn val="ctr"/>
        <c:lblOffset val="100"/>
      </c:catAx>
      <c:valAx>
        <c:axId val="6431577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4305792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13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'Evolução Fin'!$A$40</c:f>
              <c:strCache>
                <c:ptCount val="1"/>
                <c:pt idx="0">
                  <c:v>Nr de clientes desativados no Serasa</c:v>
                </c:pt>
              </c:strCache>
            </c:strRef>
          </c:tx>
          <c:cat>
            <c:strRef>
              <c:f>'Evolução Fin'!$B$34:$N$34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Fin'!$B$40:$N$40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64343424"/>
        <c:axId val="64353408"/>
      </c:barChart>
      <c:catAx>
        <c:axId val="6434342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4353408"/>
        <c:crosses val="autoZero"/>
        <c:auto val="1"/>
        <c:lblAlgn val="ctr"/>
        <c:lblOffset val="100"/>
      </c:catAx>
      <c:valAx>
        <c:axId val="6435340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4343424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34"/>
  <c:chart>
    <c:plotArea>
      <c:layout/>
      <c:lineChart>
        <c:grouping val="standard"/>
        <c:ser>
          <c:idx val="0"/>
          <c:order val="0"/>
          <c:tx>
            <c:strRef>
              <c:f>'Meninas Financeiro'!$A$23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'Meninas Financeiro'!$B$22:$J$22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'Meninas Financeiro'!$B$23:$J$23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'Meninas Financeiro'!$A$24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'Meninas Financeiro'!$B$22:$J$22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'Meninas Financeiro'!$B$24:$J$24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'Meninas Financeiro'!$A$25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'Meninas Financeiro'!$B$22:$J$22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'Meninas Financeiro'!$B$25:$J$25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65759872"/>
        <c:axId val="65769856"/>
      </c:lineChart>
      <c:catAx>
        <c:axId val="6575987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5769856"/>
        <c:crosses val="autoZero"/>
        <c:auto val="1"/>
        <c:lblAlgn val="ctr"/>
        <c:lblOffset val="100"/>
      </c:catAx>
      <c:valAx>
        <c:axId val="6576985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5759872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34"/>
  <c:chart>
    <c:plotArea>
      <c:layout/>
      <c:lineChart>
        <c:grouping val="standard"/>
        <c:ser>
          <c:idx val="0"/>
          <c:order val="0"/>
          <c:tx>
            <c:strRef>
              <c:f>'Meninas Financeiro'!$L$23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'Meninas Financeiro'!$M$22:$U$22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'Meninas Financeiro'!$M$23:$U$23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'Meninas Financeiro'!$L$24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'Meninas Financeiro'!$M$22:$U$22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'Meninas Financeiro'!$M$24:$U$24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'Meninas Financeiro'!$L$25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'Meninas Financeiro'!$M$22:$U$22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'Meninas Financeiro'!$M$25:$U$25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65722240"/>
        <c:axId val="65723776"/>
      </c:lineChart>
      <c:catAx>
        <c:axId val="657222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5723776"/>
        <c:crosses val="autoZero"/>
        <c:auto val="1"/>
        <c:lblAlgn val="ctr"/>
        <c:lblOffset val="100"/>
      </c:catAx>
      <c:valAx>
        <c:axId val="6572377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5722240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'Evolução Fat'!$A$35</c:f>
              <c:strCache>
                <c:ptCount val="1"/>
                <c:pt idx="0">
                  <c:v>Nr de pedidos alterados por falta de estoque</c:v>
                </c:pt>
              </c:strCache>
            </c:strRef>
          </c:tx>
          <c:cat>
            <c:strRef>
              <c:f>'Evolução Fat'!$B$34:$N$34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Fat'!$B$35:$N$35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'Evolução Fat'!$A$39</c:f>
              <c:strCache>
                <c:ptCount val="1"/>
                <c:pt idx="0">
                  <c:v>Nr de notas canceladas por falta de estoque</c:v>
                </c:pt>
              </c:strCache>
            </c:strRef>
          </c:tx>
          <c:cat>
            <c:strRef>
              <c:f>'Evolução Fat'!$B$34:$N$34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Fat'!$B$39:$N$39</c:f>
              <c:numCache>
                <c:formatCode>General</c:formatCode>
                <c:ptCount val="13"/>
                <c:pt idx="0">
                  <c:v>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gapWidth val="75"/>
        <c:overlap val="-25"/>
        <c:axId val="65833600"/>
        <c:axId val="65839488"/>
      </c:barChart>
      <c:catAx>
        <c:axId val="65833600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5839488"/>
        <c:crosses val="autoZero"/>
        <c:auto val="1"/>
        <c:lblAlgn val="ctr"/>
        <c:lblOffset val="100"/>
      </c:catAx>
      <c:valAx>
        <c:axId val="65839488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lang="pt-PT"/>
            </a:pPr>
            <a:endParaRPr lang="pt-BR"/>
          </a:p>
        </c:txPr>
        <c:crossAx val="65833600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autoTitleDeleted val="1"/>
    <c:plotArea>
      <c:layout/>
      <c:lineChart>
        <c:grouping val="standard"/>
        <c:ser>
          <c:idx val="0"/>
          <c:order val="0"/>
          <c:tx>
            <c:strRef>
              <c:f>'Evolução Fat'!$A$36</c:f>
              <c:strCache>
                <c:ptCount val="1"/>
                <c:pt idx="0">
                  <c:v>Nr de aumentos ou cancelamentos não comunicados</c:v>
                </c:pt>
              </c:strCache>
            </c:strRef>
          </c:tx>
          <c:marker>
            <c:symbol val="none"/>
          </c:marker>
          <c:cat>
            <c:strRef>
              <c:f>'Evolução Fat'!$B$34:$N$34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Fat'!$B$36:$N$36</c:f>
              <c:numCache>
                <c:formatCode>General</c:formatCode>
                <c:ptCount val="13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'Evolução Fat'!$A$38</c:f>
              <c:strCache>
                <c:ptCount val="1"/>
                <c:pt idx="0">
                  <c:v>Carregamentos que não podem começar a horas</c:v>
                </c:pt>
              </c:strCache>
            </c:strRef>
          </c:tx>
          <c:marker>
            <c:symbol val="none"/>
          </c:marker>
          <c:cat>
            <c:strRef>
              <c:f>'Evolução Fat'!$B$34:$N$34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Fat'!$B$38:$N$38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66126208"/>
        <c:axId val="66127744"/>
      </c:lineChart>
      <c:catAx>
        <c:axId val="66126208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6127744"/>
        <c:crosses val="autoZero"/>
        <c:auto val="1"/>
        <c:lblAlgn val="ctr"/>
        <c:lblOffset val="100"/>
      </c:catAx>
      <c:valAx>
        <c:axId val="66127744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lang="pt-PT"/>
            </a:pPr>
            <a:endParaRPr lang="pt-BR"/>
          </a:p>
        </c:txPr>
        <c:crossAx val="66126208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4"/>
  <c:chart>
    <c:autoTitleDeleted val="1"/>
    <c:plotArea>
      <c:layout>
        <c:manualLayout>
          <c:layoutTarget val="inner"/>
          <c:xMode val="edge"/>
          <c:yMode val="edge"/>
          <c:x val="0.11724865626053672"/>
          <c:y val="5.1400554097404488E-2"/>
          <c:w val="0.85252464348757673"/>
          <c:h val="0.62862459900845913"/>
        </c:manualLayout>
      </c:layout>
      <c:lineChart>
        <c:grouping val="standard"/>
        <c:ser>
          <c:idx val="0"/>
          <c:order val="0"/>
          <c:tx>
            <c:strRef>
              <c:f>'Evolução Fat'!$A$37</c:f>
              <c:strCache>
                <c:ptCount val="1"/>
                <c:pt idx="0">
                  <c:v>Carga que volta por pedido errado de faturamento</c:v>
                </c:pt>
              </c:strCache>
            </c:strRef>
          </c:tx>
          <c:marker>
            <c:symbol val="none"/>
          </c:marker>
          <c:cat>
            <c:strRef>
              <c:f>'Evolução Fat'!$B$34:$N$34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Fat'!$B$37:$N$37</c:f>
              <c:numCache>
                <c:formatCode>General</c:formatCode>
                <c:ptCount val="13"/>
                <c:pt idx="0">
                  <c:v>0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66143360"/>
        <c:axId val="66144896"/>
      </c:lineChart>
      <c:catAx>
        <c:axId val="66143360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6144896"/>
        <c:crosses val="autoZero"/>
        <c:auto val="1"/>
        <c:lblAlgn val="ctr"/>
        <c:lblOffset val="100"/>
      </c:catAx>
      <c:valAx>
        <c:axId val="66144896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lang="pt-PT"/>
            </a:pPr>
            <a:endParaRPr lang="pt-BR"/>
          </a:p>
        </c:txPr>
        <c:crossAx val="66143360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'Evolução Fat'!$A$40</c:f>
              <c:strCache>
                <c:ptCount val="1"/>
                <c:pt idx="0">
                  <c:v>Nr de notas canceladas por erros de emissão</c:v>
                </c:pt>
              </c:strCache>
            </c:strRef>
          </c:tx>
          <c:cat>
            <c:strRef>
              <c:f>'Evolução Fat'!$B$34:$N$34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Fat'!$B$40:$N$40</c:f>
              <c:numCache>
                <c:formatCode>General</c:formatCode>
                <c:ptCount val="13"/>
                <c:pt idx="0">
                  <c:v>67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gapWidth val="75"/>
        <c:overlap val="-25"/>
        <c:axId val="66176896"/>
        <c:axId val="66178432"/>
      </c:barChart>
      <c:catAx>
        <c:axId val="66176896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6178432"/>
        <c:crosses val="autoZero"/>
        <c:auto val="1"/>
        <c:lblAlgn val="ctr"/>
        <c:lblOffset val="100"/>
      </c:catAx>
      <c:valAx>
        <c:axId val="66178432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lang="pt-PT"/>
            </a:pPr>
            <a:endParaRPr lang="pt-BR"/>
          </a:p>
        </c:txPr>
        <c:crossAx val="66176896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4"/>
  <c:chart>
    <c:autoTitleDeleted val="1"/>
    <c:plotArea>
      <c:layout/>
      <c:lineChart>
        <c:grouping val="standard"/>
        <c:ser>
          <c:idx val="0"/>
          <c:order val="0"/>
          <c:tx>
            <c:strRef>
              <c:f>'Evolução Fat'!$A$41</c:f>
              <c:strCache>
                <c:ptCount val="1"/>
                <c:pt idx="0">
                  <c:v>Diferença entre estoque no armazém e sistema</c:v>
                </c:pt>
              </c:strCache>
            </c:strRef>
          </c:tx>
          <c:marker>
            <c:symbol val="none"/>
          </c:marker>
          <c:cat>
            <c:strRef>
              <c:f>'Evolução Fat'!$B$34:$N$34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Fat'!$B$41:$N$41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66206336"/>
        <c:axId val="66212224"/>
      </c:lineChart>
      <c:catAx>
        <c:axId val="66206336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6212224"/>
        <c:crosses val="autoZero"/>
        <c:auto val="1"/>
        <c:lblAlgn val="ctr"/>
        <c:lblOffset val="100"/>
      </c:catAx>
      <c:valAx>
        <c:axId val="66212224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lang="pt-PT"/>
            </a:pPr>
            <a:endParaRPr lang="pt-BR"/>
          </a:p>
        </c:txPr>
        <c:crossAx val="66206336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noFill/>
    <a:ln>
      <a:noFill/>
    </a:ln>
  </c:sp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  <c:txPr>
        <a:bodyPr/>
        <a:lstStyle/>
        <a:p>
          <a:pPr>
            <a:defRPr lang="pt-PT"/>
          </a:pPr>
          <a:endParaRPr lang="pt-BR"/>
        </a:p>
      </c:txPr>
    </c:title>
    <c:plotArea>
      <c:layout/>
      <c:pieChart>
        <c:varyColors val="1"/>
        <c:ser>
          <c:idx val="0"/>
          <c:order val="0"/>
          <c:tx>
            <c:strRef>
              <c:f>'Distribuição Fat'!$B$37</c:f>
              <c:strCache>
                <c:ptCount val="1"/>
                <c:pt idx="0">
                  <c:v>Nr de pedidos alterados por falta de estoque</c:v>
                </c:pt>
              </c:strCache>
            </c:strRef>
          </c:tx>
          <c:cat>
            <c:strRef>
              <c:f>'Distribuição Fat'!$A$38:$A$39</c:f>
              <c:strCache>
                <c:ptCount val="2"/>
                <c:pt idx="0">
                  <c:v>Graci</c:v>
                </c:pt>
                <c:pt idx="1">
                  <c:v>Fernanda</c:v>
                </c:pt>
              </c:strCache>
            </c:strRef>
          </c:cat>
          <c:val>
            <c:numRef>
              <c:f>'Distribuição Fat'!$B$38:$B$39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firstSliceAng val="0"/>
      </c:pieChart>
    </c:plotArea>
    <c:legend>
      <c:legendPos val="r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12"/>
  <c:chart>
    <c:plotArea>
      <c:layout/>
      <c:barChart>
        <c:barDir val="col"/>
        <c:grouping val="clustered"/>
        <c:ser>
          <c:idx val="0"/>
          <c:order val="0"/>
          <c:tx>
            <c:strRef>
              <c:f>'Distribuição Fat'!$A$38</c:f>
              <c:strCache>
                <c:ptCount val="1"/>
                <c:pt idx="0">
                  <c:v>Graci</c:v>
                </c:pt>
              </c:strCache>
            </c:strRef>
          </c:tx>
          <c:cat>
            <c:strRef>
              <c:f>('Distribuição Fat'!$B$37,'Distribuição Fat'!$C$37)</c:f>
              <c:strCache>
                <c:ptCount val="2"/>
                <c:pt idx="0">
                  <c:v>Nr de pedidos alterados por falta de estoque</c:v>
                </c:pt>
                <c:pt idx="1">
                  <c:v>Nr de Notas canceladas por falta de estoque</c:v>
                </c:pt>
              </c:strCache>
            </c:strRef>
          </c:cat>
          <c:val>
            <c:numRef>
              <c:f>('Distribuição Fat'!$B$38,'Distribuição Fat'!$C$38)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val>
        </c:ser>
        <c:ser>
          <c:idx val="1"/>
          <c:order val="1"/>
          <c:tx>
            <c:strRef>
              <c:f>'Distribuição Fat'!$A$39</c:f>
              <c:strCache>
                <c:ptCount val="1"/>
                <c:pt idx="0">
                  <c:v>Fernanda</c:v>
                </c:pt>
              </c:strCache>
            </c:strRef>
          </c:tx>
          <c:cat>
            <c:strRef>
              <c:f>('Distribuição Fat'!$B$37,'Distribuição Fat'!$C$37)</c:f>
              <c:strCache>
                <c:ptCount val="2"/>
                <c:pt idx="0">
                  <c:v>Nr de pedidos alterados por falta de estoque</c:v>
                </c:pt>
                <c:pt idx="1">
                  <c:v>Nr de Notas canceladas por falta de estoque</c:v>
                </c:pt>
              </c:strCache>
            </c:strRef>
          </c:cat>
          <c:val>
            <c:numRef>
              <c:f>('Distribuição Fat'!$B$39,'Distribuição Fat'!$C$39)</c:f>
              <c:numCache>
                <c:formatCode>General</c:formatCode>
                <c:ptCount val="2"/>
                <c:pt idx="0">
                  <c:v>0</c:v>
                </c:pt>
                <c:pt idx="1">
                  <c:v>3</c:v>
                </c:pt>
              </c:numCache>
            </c:numRef>
          </c:val>
        </c:ser>
        <c:axId val="66304640"/>
        <c:axId val="66314624"/>
      </c:barChart>
      <c:catAx>
        <c:axId val="663046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6314624"/>
        <c:crosses val="autoZero"/>
        <c:auto val="1"/>
        <c:lblAlgn val="ctr"/>
        <c:lblOffset val="100"/>
      </c:catAx>
      <c:valAx>
        <c:axId val="6631462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6304640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10"/>
  <c:chart>
    <c:plotArea>
      <c:layout/>
      <c:barChart>
        <c:barDir val="col"/>
        <c:grouping val="clustered"/>
        <c:ser>
          <c:idx val="0"/>
          <c:order val="0"/>
          <c:tx>
            <c:strRef>
              <c:f>'Distribuição Fat'!$A$38</c:f>
              <c:strCache>
                <c:ptCount val="1"/>
                <c:pt idx="0">
                  <c:v>Graci</c:v>
                </c:pt>
              </c:strCache>
            </c:strRef>
          </c:tx>
          <c:cat>
            <c:strRef>
              <c:f>('Distribuição Fat'!$D$37:$E$37,'Distribuição Fat'!$G$37)</c:f>
              <c:strCache>
                <c:ptCount val="3"/>
                <c:pt idx="0">
                  <c:v>Nr de aumentos ou cancelamentos n comunicados</c:v>
                </c:pt>
                <c:pt idx="1">
                  <c:v>Carregamentos que não podem começar a horas</c:v>
                </c:pt>
                <c:pt idx="2">
                  <c:v>Nr de notas canceladas por erros de emissão</c:v>
                </c:pt>
              </c:strCache>
            </c:strRef>
          </c:cat>
          <c:val>
            <c:numRef>
              <c:f>('Distribuição Fat'!$D$38:$E$38,'Distribuição Fat'!$G$38)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35</c:v>
                </c:pt>
              </c:numCache>
            </c:numRef>
          </c:val>
        </c:ser>
        <c:ser>
          <c:idx val="1"/>
          <c:order val="1"/>
          <c:tx>
            <c:strRef>
              <c:f>'Distribuição Fat'!$A$39</c:f>
              <c:strCache>
                <c:ptCount val="1"/>
                <c:pt idx="0">
                  <c:v>Fernanda</c:v>
                </c:pt>
              </c:strCache>
            </c:strRef>
          </c:tx>
          <c:cat>
            <c:strRef>
              <c:f>('Distribuição Fat'!$D$37:$E$37,'Distribuição Fat'!$G$37)</c:f>
              <c:strCache>
                <c:ptCount val="3"/>
                <c:pt idx="0">
                  <c:v>Nr de aumentos ou cancelamentos n comunicados</c:v>
                </c:pt>
                <c:pt idx="1">
                  <c:v>Carregamentos que não podem começar a horas</c:v>
                </c:pt>
                <c:pt idx="2">
                  <c:v>Nr de notas canceladas por erros de emissão</c:v>
                </c:pt>
              </c:strCache>
            </c:strRef>
          </c:cat>
          <c:val>
            <c:numRef>
              <c:f>('Distribuição Fat'!$D$39:$E$39,'Distribuição Fat'!$G$39)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30</c:v>
                </c:pt>
              </c:numCache>
            </c:numRef>
          </c:val>
        </c:ser>
        <c:axId val="66351488"/>
        <c:axId val="66353024"/>
      </c:barChart>
      <c:catAx>
        <c:axId val="6635148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6353024"/>
        <c:crosses val="autoZero"/>
        <c:auto val="1"/>
        <c:lblAlgn val="ctr"/>
        <c:lblOffset val="100"/>
      </c:catAx>
      <c:valAx>
        <c:axId val="6635302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6351488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title>
      <c:layout/>
      <c:txPr>
        <a:bodyPr/>
        <a:lstStyle/>
        <a:p>
          <a:pPr>
            <a:defRPr lang="pt-PT"/>
          </a:pPr>
          <a:endParaRPr lang="pt-BR"/>
        </a:p>
      </c:txPr>
    </c:title>
    <c:plotArea>
      <c:layout/>
      <c:pieChart>
        <c:varyColors val="1"/>
        <c:ser>
          <c:idx val="0"/>
          <c:order val="0"/>
          <c:tx>
            <c:strRef>
              <c:f>'Distribuição Fat'!$F$37</c:f>
              <c:strCache>
                <c:ptCount val="1"/>
                <c:pt idx="0">
                  <c:v>Carga que volta por pedido errado de faturamento</c:v>
                </c:pt>
              </c:strCache>
            </c:strRef>
          </c:tx>
          <c:cat>
            <c:strRef>
              <c:f>'Distribuição Fat'!$A$38:$A$39</c:f>
              <c:strCache>
                <c:ptCount val="2"/>
                <c:pt idx="0">
                  <c:v>Graci</c:v>
                </c:pt>
                <c:pt idx="1">
                  <c:v>Fernanda</c:v>
                </c:pt>
              </c:strCache>
            </c:strRef>
          </c:cat>
          <c:val>
            <c:numRef>
              <c:f>'Distribuição Fat'!$F$38:$F$39</c:f>
              <c:numCache>
                <c:formatCode>General</c:formatCode>
                <c:ptCount val="2"/>
                <c:pt idx="0">
                  <c:v>1</c:v>
                </c:pt>
                <c:pt idx="1">
                  <c:v>2</c:v>
                </c:pt>
              </c:numCache>
            </c:numRef>
          </c:val>
        </c:ser>
        <c:firstSliceAng val="0"/>
      </c:pieChart>
    </c:plotArea>
    <c:legend>
      <c:legendPos val="r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Graci!$B$37</c:f>
              <c:strCache>
                <c:ptCount val="1"/>
                <c:pt idx="0">
                  <c:v>Nr de pedidos alterados por falta de estoque</c:v>
                </c:pt>
              </c:strCache>
            </c:strRef>
          </c:tx>
          <c:cat>
            <c:strRef>
              <c:f>Graci!$A$38:$A$50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Graci!$B$38:$B$50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Graci!$C$37</c:f>
              <c:strCache>
                <c:ptCount val="1"/>
                <c:pt idx="0">
                  <c:v>Nr de Notas canceladas por falta de estoque</c:v>
                </c:pt>
              </c:strCache>
            </c:strRef>
          </c:tx>
          <c:cat>
            <c:strRef>
              <c:f>Graci!$A$38:$A$50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Graci!$C$38:$C$50</c:f>
              <c:numCache>
                <c:formatCode>General</c:formatCode>
                <c:ptCount val="13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gapWidth val="75"/>
        <c:overlap val="-25"/>
        <c:axId val="66511232"/>
        <c:axId val="66512768"/>
      </c:barChart>
      <c:catAx>
        <c:axId val="66511232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6512768"/>
        <c:crosses val="autoZero"/>
        <c:auto val="1"/>
        <c:lblAlgn val="ctr"/>
        <c:lblOffset val="100"/>
      </c:catAx>
      <c:valAx>
        <c:axId val="66512768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lang="pt-PT"/>
            </a:pPr>
            <a:endParaRPr lang="pt-BR"/>
          </a:p>
        </c:txPr>
        <c:crossAx val="66511232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autoTitleDeleted val="1"/>
    <c:plotArea>
      <c:layout/>
      <c:lineChart>
        <c:grouping val="standard"/>
        <c:ser>
          <c:idx val="0"/>
          <c:order val="0"/>
          <c:tx>
            <c:strRef>
              <c:f>Graci!$D$37</c:f>
              <c:strCache>
                <c:ptCount val="1"/>
                <c:pt idx="0">
                  <c:v>Nr de aumentos ou cancelamentos n comunicados</c:v>
                </c:pt>
              </c:strCache>
            </c:strRef>
          </c:tx>
          <c:marker>
            <c:symbol val="none"/>
          </c:marker>
          <c:cat>
            <c:strRef>
              <c:f>Graci!$A$38:$A$50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Graci!$D$38:$D$50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Graci!$G$37</c:f>
              <c:strCache>
                <c:ptCount val="1"/>
                <c:pt idx="0">
                  <c:v>Nr de notas canceladas por erros de emissão</c:v>
                </c:pt>
              </c:strCache>
            </c:strRef>
          </c:tx>
          <c:marker>
            <c:symbol val="none"/>
          </c:marker>
          <c:cat>
            <c:strRef>
              <c:f>Graci!$A$38:$A$50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Graci!$G$38:$G$50</c:f>
              <c:numCache>
                <c:formatCode>General</c:formatCode>
                <c:ptCount val="13"/>
                <c:pt idx="0">
                  <c:v>35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66406272"/>
        <c:axId val="66407808"/>
      </c:lineChart>
      <c:catAx>
        <c:axId val="66406272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6407808"/>
        <c:crosses val="autoZero"/>
        <c:auto val="1"/>
        <c:lblAlgn val="ctr"/>
        <c:lblOffset val="100"/>
      </c:catAx>
      <c:valAx>
        <c:axId val="66407808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lang="pt-PT"/>
            </a:pPr>
            <a:endParaRPr lang="pt-BR"/>
          </a:p>
        </c:txPr>
        <c:crossAx val="66406272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Graci!$E$37</c:f>
              <c:strCache>
                <c:ptCount val="1"/>
                <c:pt idx="0">
                  <c:v>Carregamentos que não podem começar a horas</c:v>
                </c:pt>
              </c:strCache>
            </c:strRef>
          </c:tx>
          <c:cat>
            <c:strRef>
              <c:f>Graci!$A$38:$A$50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Graci!$E$38:$E$50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gapWidth val="75"/>
        <c:overlap val="-25"/>
        <c:axId val="66439808"/>
        <c:axId val="66441600"/>
      </c:barChart>
      <c:catAx>
        <c:axId val="66439808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6441600"/>
        <c:crosses val="autoZero"/>
        <c:auto val="1"/>
        <c:lblAlgn val="ctr"/>
        <c:lblOffset val="100"/>
      </c:catAx>
      <c:valAx>
        <c:axId val="66441600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lang="pt-PT"/>
            </a:pPr>
            <a:endParaRPr lang="pt-BR"/>
          </a:p>
        </c:txPr>
        <c:crossAx val="66439808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4"/>
  <c:chart>
    <c:autoTitleDeleted val="1"/>
    <c:plotArea>
      <c:layout/>
      <c:lineChart>
        <c:grouping val="standard"/>
        <c:ser>
          <c:idx val="0"/>
          <c:order val="0"/>
          <c:tx>
            <c:strRef>
              <c:f>Graci!$F$37</c:f>
              <c:strCache>
                <c:ptCount val="1"/>
                <c:pt idx="0">
                  <c:v>Carga que volta por pedido errado de faturamento</c:v>
                </c:pt>
              </c:strCache>
            </c:strRef>
          </c:tx>
          <c:marker>
            <c:symbol val="none"/>
          </c:marker>
          <c:cat>
            <c:strRef>
              <c:f>Graci!$A$38:$A$50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Graci!$F$38:$F$50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66448768"/>
        <c:axId val="66540672"/>
      </c:lineChart>
      <c:catAx>
        <c:axId val="66448768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6540672"/>
        <c:crosses val="autoZero"/>
        <c:auto val="1"/>
        <c:lblAlgn val="ctr"/>
        <c:lblOffset val="100"/>
      </c:catAx>
      <c:valAx>
        <c:axId val="66540672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lang="pt-PT"/>
            </a:pPr>
            <a:endParaRPr lang="pt-BR"/>
          </a:p>
        </c:txPr>
        <c:crossAx val="66448768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34"/>
  <c:chart>
    <c:plotArea>
      <c:layout/>
      <c:lineChart>
        <c:grouping val="standard"/>
        <c:ser>
          <c:idx val="0"/>
          <c:order val="0"/>
          <c:tx>
            <c:strRef>
              <c:f>Graci!$I$38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Graci!$J$37:$R$37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Graci!$J$38:$R$38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Graci!$I$39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Graci!$J$37:$R$37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Graci!$J$39:$R$39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Graci!$I$40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Graci!$J$37:$R$37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Graci!$J$40:$R$40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66570112"/>
        <c:axId val="66571648"/>
      </c:lineChart>
      <c:catAx>
        <c:axId val="6657011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6571648"/>
        <c:crosses val="autoZero"/>
        <c:auto val="1"/>
        <c:lblAlgn val="ctr"/>
        <c:lblOffset val="100"/>
      </c:catAx>
      <c:valAx>
        <c:axId val="6657164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66570112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Fernanda!$B$37</c:f>
              <c:strCache>
                <c:ptCount val="1"/>
                <c:pt idx="0">
                  <c:v>Nr de pedidos alterados por falta de estoque</c:v>
                </c:pt>
              </c:strCache>
            </c:strRef>
          </c:tx>
          <c:cat>
            <c:strRef>
              <c:f>Fernanda!$A$38:$A$50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Fernanda!$B$38:$B$50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Fernanda!$C$37</c:f>
              <c:strCache>
                <c:ptCount val="1"/>
                <c:pt idx="0">
                  <c:v>Nr de Notas canceladas por falta de estoque</c:v>
                </c:pt>
              </c:strCache>
            </c:strRef>
          </c:tx>
          <c:cat>
            <c:strRef>
              <c:f>Fernanda!$A$38:$A$50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Fernanda!$C$38:$C$50</c:f>
              <c:numCache>
                <c:formatCode>General</c:formatCode>
                <c:ptCount val="13"/>
                <c:pt idx="0">
                  <c:v>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gapWidth val="75"/>
        <c:overlap val="-25"/>
        <c:axId val="78471168"/>
        <c:axId val="78472704"/>
      </c:barChart>
      <c:catAx>
        <c:axId val="78471168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78472704"/>
        <c:crosses val="autoZero"/>
        <c:auto val="1"/>
        <c:lblAlgn val="ctr"/>
        <c:lblOffset val="100"/>
      </c:catAx>
      <c:valAx>
        <c:axId val="78472704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lang="pt-PT"/>
            </a:pPr>
            <a:endParaRPr lang="pt-BR"/>
          </a:p>
        </c:txPr>
        <c:crossAx val="78471168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chart>
    <c:autoTitleDeleted val="1"/>
    <c:plotArea>
      <c:layout/>
      <c:lineChart>
        <c:grouping val="standard"/>
        <c:ser>
          <c:idx val="0"/>
          <c:order val="0"/>
          <c:tx>
            <c:strRef>
              <c:f>Fernanda!$D$37</c:f>
              <c:strCache>
                <c:ptCount val="1"/>
                <c:pt idx="0">
                  <c:v>Nr de aumentos ou cancelamentos n comunicados</c:v>
                </c:pt>
              </c:strCache>
            </c:strRef>
          </c:tx>
          <c:marker>
            <c:symbol val="none"/>
          </c:marker>
          <c:cat>
            <c:strRef>
              <c:f>Fernanda!$A$38:$A$50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Fernanda!$D$38:$D$50</c:f>
              <c:numCache>
                <c:formatCode>General</c:formatCode>
                <c:ptCount val="13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Fernanda!$G$37</c:f>
              <c:strCache>
                <c:ptCount val="1"/>
                <c:pt idx="0">
                  <c:v>Nr de notas canceladas por erros de emissão</c:v>
                </c:pt>
              </c:strCache>
            </c:strRef>
          </c:tx>
          <c:marker>
            <c:symbol val="none"/>
          </c:marker>
          <c:cat>
            <c:strRef>
              <c:f>Fernanda!$A$38:$A$50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Fernanda!$G$38:$G$50</c:f>
              <c:numCache>
                <c:formatCode>General</c:formatCode>
                <c:ptCount val="13"/>
                <c:pt idx="0">
                  <c:v>30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8489088"/>
        <c:axId val="78490624"/>
      </c:lineChart>
      <c:catAx>
        <c:axId val="78489088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78490624"/>
        <c:crosses val="autoZero"/>
        <c:auto val="1"/>
        <c:lblAlgn val="ctr"/>
        <c:lblOffset val="100"/>
      </c:catAx>
      <c:valAx>
        <c:axId val="78490624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lang="pt-PT"/>
            </a:pPr>
            <a:endParaRPr lang="pt-BR"/>
          </a:p>
        </c:txPr>
        <c:crossAx val="78489088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Fernanda!$E$37</c:f>
              <c:strCache>
                <c:ptCount val="1"/>
                <c:pt idx="0">
                  <c:v>Carregamentos que não podem começar a horas</c:v>
                </c:pt>
              </c:strCache>
            </c:strRef>
          </c:tx>
          <c:cat>
            <c:strRef>
              <c:f>Fernanda!$A$38:$A$50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Fernanda!$E$38:$E$50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gapWidth val="75"/>
        <c:overlap val="-25"/>
        <c:axId val="78510336"/>
        <c:axId val="78512128"/>
      </c:barChart>
      <c:catAx>
        <c:axId val="78510336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78512128"/>
        <c:crosses val="autoZero"/>
        <c:auto val="1"/>
        <c:lblAlgn val="ctr"/>
        <c:lblOffset val="100"/>
      </c:catAx>
      <c:valAx>
        <c:axId val="78512128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lang="pt-PT"/>
            </a:pPr>
            <a:endParaRPr lang="pt-BR"/>
          </a:p>
        </c:txPr>
        <c:crossAx val="78510336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4"/>
  <c:chart>
    <c:autoTitleDeleted val="1"/>
    <c:plotArea>
      <c:layout/>
      <c:lineChart>
        <c:grouping val="standard"/>
        <c:ser>
          <c:idx val="0"/>
          <c:order val="0"/>
          <c:tx>
            <c:strRef>
              <c:f>Fernanda!$F$37</c:f>
              <c:strCache>
                <c:ptCount val="1"/>
                <c:pt idx="0">
                  <c:v>Carga que volta por pedido errado de faturamento</c:v>
                </c:pt>
              </c:strCache>
            </c:strRef>
          </c:tx>
          <c:marker>
            <c:symbol val="none"/>
          </c:marker>
          <c:cat>
            <c:strRef>
              <c:f>Fernanda!$A$38:$A$50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Fernanda!$F$38:$F$50</c:f>
              <c:numCache>
                <c:formatCode>General</c:formatCode>
                <c:ptCount val="13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8535680"/>
        <c:axId val="78557952"/>
      </c:lineChart>
      <c:catAx>
        <c:axId val="78535680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78557952"/>
        <c:crosses val="autoZero"/>
        <c:auto val="1"/>
        <c:lblAlgn val="ctr"/>
        <c:lblOffset val="100"/>
      </c:catAx>
      <c:valAx>
        <c:axId val="78557952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lang="pt-PT"/>
            </a:pPr>
            <a:endParaRPr lang="pt-BR"/>
          </a:p>
        </c:txPr>
        <c:crossAx val="78535680"/>
        <c:crosses val="autoZero"/>
        <c:crossBetween val="between"/>
      </c:valAx>
    </c:plotArea>
    <c:legend>
      <c:legendPos val="b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BR"/>
  <c:style val="34"/>
  <c:chart>
    <c:plotArea>
      <c:layout/>
      <c:lineChart>
        <c:grouping val="standard"/>
        <c:ser>
          <c:idx val="0"/>
          <c:order val="0"/>
          <c:tx>
            <c:strRef>
              <c:f>Fernanda!$J$38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Fernanda!$K$37:$S$37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Fernanda!$K$38:$S$38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Fernanda!$J$39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Fernanda!$K$37:$S$37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Fernanda!$K$39:$S$39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Fernanda!$J$40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Fernanda!$K$37:$S$37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Fernanda!$K$40:$S$40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78587392"/>
        <c:axId val="78588928"/>
      </c:lineChart>
      <c:catAx>
        <c:axId val="7858739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78588928"/>
        <c:crosses val="autoZero"/>
        <c:auto val="1"/>
        <c:lblAlgn val="ctr"/>
        <c:lblOffset val="100"/>
      </c:catAx>
      <c:valAx>
        <c:axId val="7858892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BR"/>
          </a:p>
        </c:txPr>
        <c:crossAx val="78587392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 lang="pt-PT"/>
          </a:pPr>
          <a:endParaRPr lang="pt-BR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d.%20Log&#237;stica.xlsx" TargetMode="External"/><Relationship Id="rId2" Type="http://schemas.openxmlformats.org/officeDocument/2006/relationships/hyperlink" Target="b.%20Administra&#231;&#227;o.xlsx" TargetMode="External"/><Relationship Id="rId1" Type="http://schemas.openxmlformats.org/officeDocument/2006/relationships/image" Target="../media/image1.jpeg"/><Relationship Id="rId5" Type="http://schemas.openxmlformats.org/officeDocument/2006/relationships/hyperlink" Target="c.Vendas.xlsx" TargetMode="External"/><Relationship Id="rId4" Type="http://schemas.openxmlformats.org/officeDocument/2006/relationships/hyperlink" Target="a.%20Regi&#245;es.xls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4" Type="http://schemas.openxmlformats.org/officeDocument/2006/relationships/chart" Target="../charts/chart16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2</xdr:row>
      <xdr:rowOff>66675</xdr:rowOff>
    </xdr:from>
    <xdr:to>
      <xdr:col>13</xdr:col>
      <xdr:colOff>361950</xdr:colOff>
      <xdr:row>7</xdr:row>
      <xdr:rowOff>114300</xdr:rowOff>
    </xdr:to>
    <xdr:pic>
      <xdr:nvPicPr>
        <xdr:cNvPr id="2" name="Picture 1" descr="logo (1)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447675"/>
          <a:ext cx="3552825" cy="1038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9525</xdr:colOff>
      <xdr:row>3</xdr:row>
      <xdr:rowOff>180975</xdr:rowOff>
    </xdr:from>
    <xdr:to>
      <xdr:col>4</xdr:col>
      <xdr:colOff>590550</xdr:colOff>
      <xdr:row>5</xdr:row>
      <xdr:rowOff>9525</xdr:rowOff>
    </xdr:to>
    <xdr:sp macro="" textlink="">
      <xdr:nvSpPr>
        <xdr:cNvPr id="4" name="Rectangle 3">
          <a:hlinkClick xmlns:r="http://schemas.openxmlformats.org/officeDocument/2006/relationships" r:id="rId2"/>
        </xdr:cNvPr>
        <xdr:cNvSpPr/>
      </xdr:nvSpPr>
      <xdr:spPr>
        <a:xfrm>
          <a:off x="1838325" y="1590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Administração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0</xdr:colOff>
      <xdr:row>6</xdr:row>
      <xdr:rowOff>0</xdr:rowOff>
    </xdr:from>
    <xdr:to>
      <xdr:col>4</xdr:col>
      <xdr:colOff>581025</xdr:colOff>
      <xdr:row>7</xdr:row>
      <xdr:rowOff>19050</xdr:rowOff>
    </xdr:to>
    <xdr:sp macro="" textlink="">
      <xdr:nvSpPr>
        <xdr:cNvPr id="5" name="Rectangle 4">
          <a:hlinkClick xmlns:r="http://schemas.openxmlformats.org/officeDocument/2006/relationships" r:id="rId3"/>
        </xdr:cNvPr>
        <xdr:cNvSpPr/>
      </xdr:nvSpPr>
      <xdr:spPr>
        <a:xfrm>
          <a:off x="1828800" y="1981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Logística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0</xdr:colOff>
      <xdr:row>8</xdr:row>
      <xdr:rowOff>0</xdr:rowOff>
    </xdr:from>
    <xdr:to>
      <xdr:col>4</xdr:col>
      <xdr:colOff>581025</xdr:colOff>
      <xdr:row>9</xdr:row>
      <xdr:rowOff>19050</xdr:rowOff>
    </xdr:to>
    <xdr:sp macro="" textlink="">
      <xdr:nvSpPr>
        <xdr:cNvPr id="6" name="Rectangle 5">
          <a:hlinkClick xmlns:r="http://schemas.openxmlformats.org/officeDocument/2006/relationships" r:id="rId4"/>
        </xdr:cNvPr>
        <xdr:cNvSpPr/>
      </xdr:nvSpPr>
      <xdr:spPr>
        <a:xfrm>
          <a:off x="1828800" y="2362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Região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9525</xdr:colOff>
      <xdr:row>2</xdr:row>
      <xdr:rowOff>57150</xdr:rowOff>
    </xdr:from>
    <xdr:to>
      <xdr:col>4</xdr:col>
      <xdr:colOff>590550</xdr:colOff>
      <xdr:row>3</xdr:row>
      <xdr:rowOff>38100</xdr:rowOff>
    </xdr:to>
    <xdr:sp macro="" textlink="">
      <xdr:nvSpPr>
        <xdr:cNvPr id="7" name="Rectangle 6">
          <a:hlinkClick xmlns:r="http://schemas.openxmlformats.org/officeDocument/2006/relationships" r:id="rId5"/>
        </xdr:cNvPr>
        <xdr:cNvSpPr/>
      </xdr:nvSpPr>
      <xdr:spPr>
        <a:xfrm>
          <a:off x="1838325" y="12382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Vendas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314325</xdr:colOff>
      <xdr:row>1</xdr:row>
      <xdr:rowOff>133350</xdr:rowOff>
    </xdr:from>
    <xdr:to>
      <xdr:col>13</xdr:col>
      <xdr:colOff>590550</xdr:colOff>
      <xdr:row>16</xdr:row>
      <xdr:rowOff>19050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419100</xdr:colOff>
      <xdr:row>16</xdr:row>
      <xdr:rowOff>19050</xdr:rowOff>
    </xdr:from>
    <xdr:to>
      <xdr:col>7</xdr:col>
      <xdr:colOff>76200</xdr:colOff>
      <xdr:row>30</xdr:row>
      <xdr:rowOff>95250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438150</xdr:colOff>
      <xdr:row>1</xdr:row>
      <xdr:rowOff>104775</xdr:rowOff>
    </xdr:from>
    <xdr:to>
      <xdr:col>7</xdr:col>
      <xdr:colOff>171450</xdr:colOff>
      <xdr:row>15</xdr:row>
      <xdr:rowOff>180975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342900</xdr:colOff>
      <xdr:row>16</xdr:row>
      <xdr:rowOff>66675</xdr:rowOff>
    </xdr:from>
    <xdr:to>
      <xdr:col>15</xdr:col>
      <xdr:colOff>47625</xdr:colOff>
      <xdr:row>30</xdr:row>
      <xdr:rowOff>142875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342900</xdr:colOff>
      <xdr:row>1</xdr:row>
      <xdr:rowOff>76200</xdr:rowOff>
    </xdr:from>
    <xdr:to>
      <xdr:col>23</xdr:col>
      <xdr:colOff>76200</xdr:colOff>
      <xdr:row>16</xdr:row>
      <xdr:rowOff>114300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1</xdr:row>
      <xdr:rowOff>9525</xdr:rowOff>
    </xdr:from>
    <xdr:to>
      <xdr:col>10</xdr:col>
      <xdr:colOff>104775</xdr:colOff>
      <xdr:row>19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152400</xdr:colOff>
      <xdr:row>1</xdr:row>
      <xdr:rowOff>104775</xdr:rowOff>
    </xdr:from>
    <xdr:to>
      <xdr:col>2</xdr:col>
      <xdr:colOff>66675</xdr:colOff>
      <xdr:row>4</xdr:row>
      <xdr:rowOff>38100</xdr:rowOff>
    </xdr:to>
    <xdr:sp macro="" textlink="">
      <xdr:nvSpPr>
        <xdr:cNvPr id="3" name="TextBox 2"/>
        <xdr:cNvSpPr txBox="1"/>
      </xdr:nvSpPr>
      <xdr:spPr>
        <a:xfrm>
          <a:off x="152400" y="295275"/>
          <a:ext cx="1133475" cy="5048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PT" sz="2400" b="1"/>
            <a:t>Clarice</a:t>
          </a:r>
        </a:p>
      </xdr:txBody>
    </xdr:sp>
    <xdr:clientData/>
  </xdr:twoCellAnchor>
  <xdr:twoCellAnchor>
    <xdr:from>
      <xdr:col>11</xdr:col>
      <xdr:colOff>161925</xdr:colOff>
      <xdr:row>0</xdr:row>
      <xdr:rowOff>142875</xdr:rowOff>
    </xdr:from>
    <xdr:to>
      <xdr:col>20</xdr:col>
      <xdr:colOff>381000</xdr:colOff>
      <xdr:row>19</xdr:row>
      <xdr:rowOff>66675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266700</xdr:colOff>
      <xdr:row>1</xdr:row>
      <xdr:rowOff>104775</xdr:rowOff>
    </xdr:from>
    <xdr:to>
      <xdr:col>12</xdr:col>
      <xdr:colOff>352425</xdr:colOff>
      <xdr:row>4</xdr:row>
      <xdr:rowOff>38100</xdr:rowOff>
    </xdr:to>
    <xdr:sp macro="" textlink="">
      <xdr:nvSpPr>
        <xdr:cNvPr id="5" name="TextBox 4"/>
        <xdr:cNvSpPr txBox="1"/>
      </xdr:nvSpPr>
      <xdr:spPr>
        <a:xfrm>
          <a:off x="6362700" y="295275"/>
          <a:ext cx="1304925" cy="5048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PT" sz="2400" b="1"/>
            <a:t>Vanessa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228601</xdr:colOff>
      <xdr:row>0</xdr:row>
      <xdr:rowOff>66675</xdr:rowOff>
    </xdr:from>
    <xdr:to>
      <xdr:col>16</xdr:col>
      <xdr:colOff>66675</xdr:colOff>
      <xdr:row>14</xdr:row>
      <xdr:rowOff>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190501</xdr:colOff>
      <xdr:row>14</xdr:row>
      <xdr:rowOff>76200</xdr:rowOff>
    </xdr:from>
    <xdr:to>
      <xdr:col>4</xdr:col>
      <xdr:colOff>333375</xdr:colOff>
      <xdr:row>28</xdr:row>
      <xdr:rowOff>152400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0</xdr:row>
      <xdr:rowOff>66675</xdr:rowOff>
    </xdr:from>
    <xdr:to>
      <xdr:col>4</xdr:col>
      <xdr:colOff>504825</xdr:colOff>
      <xdr:row>14</xdr:row>
      <xdr:rowOff>9525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0</xdr:colOff>
      <xdr:row>0</xdr:row>
      <xdr:rowOff>85725</xdr:rowOff>
    </xdr:from>
    <xdr:to>
      <xdr:col>10</xdr:col>
      <xdr:colOff>28576</xdr:colOff>
      <xdr:row>14</xdr:row>
      <xdr:rowOff>66675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19050</xdr:colOff>
      <xdr:row>14</xdr:row>
      <xdr:rowOff>152400</xdr:rowOff>
    </xdr:from>
    <xdr:to>
      <xdr:col>11</xdr:col>
      <xdr:colOff>561975</xdr:colOff>
      <xdr:row>29</xdr:row>
      <xdr:rowOff>38100</xdr:rowOff>
    </xdr:to>
    <xdr:graphicFrame macro="">
      <xdr:nvGraphicFramePr>
        <xdr:cNvPr id="15" name="Chart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0</xdr:row>
      <xdr:rowOff>171450</xdr:rowOff>
    </xdr:from>
    <xdr:to>
      <xdr:col>4</xdr:col>
      <xdr:colOff>409575</xdr:colOff>
      <xdr:row>15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800100</xdr:colOff>
      <xdr:row>0</xdr:row>
      <xdr:rowOff>133350</xdr:rowOff>
    </xdr:from>
    <xdr:to>
      <xdr:col>10</xdr:col>
      <xdr:colOff>504825</xdr:colOff>
      <xdr:row>15</xdr:row>
      <xdr:rowOff>19050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200025</xdr:colOff>
      <xdr:row>16</xdr:row>
      <xdr:rowOff>85725</xdr:rowOff>
    </xdr:from>
    <xdr:to>
      <xdr:col>4</xdr:col>
      <xdr:colOff>390525</xdr:colOff>
      <xdr:row>30</xdr:row>
      <xdr:rowOff>161925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85725</xdr:colOff>
      <xdr:row>16</xdr:row>
      <xdr:rowOff>76200</xdr:rowOff>
    </xdr:from>
    <xdr:to>
      <xdr:col>11</xdr:col>
      <xdr:colOff>180975</xdr:colOff>
      <xdr:row>30</xdr:row>
      <xdr:rowOff>152400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2</xdr:row>
      <xdr:rowOff>104775</xdr:rowOff>
    </xdr:from>
    <xdr:to>
      <xdr:col>4</xdr:col>
      <xdr:colOff>600075</xdr:colOff>
      <xdr:row>16</xdr:row>
      <xdr:rowOff>180975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704849</xdr:colOff>
      <xdr:row>2</xdr:row>
      <xdr:rowOff>161925</xdr:rowOff>
    </xdr:from>
    <xdr:to>
      <xdr:col>9</xdr:col>
      <xdr:colOff>161925</xdr:colOff>
      <xdr:row>17</xdr:row>
      <xdr:rowOff>47625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314325</xdr:colOff>
      <xdr:row>2</xdr:row>
      <xdr:rowOff>0</xdr:rowOff>
    </xdr:from>
    <xdr:to>
      <xdr:col>14</xdr:col>
      <xdr:colOff>533400</xdr:colOff>
      <xdr:row>16</xdr:row>
      <xdr:rowOff>76200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561975</xdr:colOff>
      <xdr:row>18</xdr:row>
      <xdr:rowOff>28575</xdr:rowOff>
    </xdr:from>
    <xdr:to>
      <xdr:col>4</xdr:col>
      <xdr:colOff>466725</xdr:colOff>
      <xdr:row>32</xdr:row>
      <xdr:rowOff>104775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9524</xdr:colOff>
      <xdr:row>17</xdr:row>
      <xdr:rowOff>38099</xdr:rowOff>
    </xdr:from>
    <xdr:to>
      <xdr:col>13</xdr:col>
      <xdr:colOff>600074</xdr:colOff>
      <xdr:row>34</xdr:row>
      <xdr:rowOff>180974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2</xdr:row>
      <xdr:rowOff>104775</xdr:rowOff>
    </xdr:from>
    <xdr:to>
      <xdr:col>4</xdr:col>
      <xdr:colOff>600075</xdr:colOff>
      <xdr:row>16</xdr:row>
      <xdr:rowOff>180975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704849</xdr:colOff>
      <xdr:row>2</xdr:row>
      <xdr:rowOff>161925</xdr:rowOff>
    </xdr:from>
    <xdr:to>
      <xdr:col>9</xdr:col>
      <xdr:colOff>161925</xdr:colOff>
      <xdr:row>17</xdr:row>
      <xdr:rowOff>47625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371475</xdr:colOff>
      <xdr:row>1</xdr:row>
      <xdr:rowOff>76200</xdr:rowOff>
    </xdr:from>
    <xdr:to>
      <xdr:col>14</xdr:col>
      <xdr:colOff>590550</xdr:colOff>
      <xdr:row>15</xdr:row>
      <xdr:rowOff>152400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561975</xdr:colOff>
      <xdr:row>18</xdr:row>
      <xdr:rowOff>28575</xdr:rowOff>
    </xdr:from>
    <xdr:to>
      <xdr:col>4</xdr:col>
      <xdr:colOff>466725</xdr:colOff>
      <xdr:row>32</xdr:row>
      <xdr:rowOff>104775</xdr:rowOff>
    </xdr:to>
    <xdr:graphicFrame macro="">
      <xdr:nvGraphicFramePr>
        <xdr:cNvPr id="13" name="Chart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76199</xdr:colOff>
      <xdr:row>16</xdr:row>
      <xdr:rowOff>152399</xdr:rowOff>
    </xdr:from>
    <xdr:to>
      <xdr:col>14</xdr:col>
      <xdr:colOff>200025</xdr:colOff>
      <xdr:row>35</xdr:row>
      <xdr:rowOff>133350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12.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1.1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2.1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3.1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4.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5.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6.1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7.1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8.1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10.1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11.1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12.1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_Avalia&#231;&#227;o%20360&#186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9.1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 refreshError="1"/>
      <sheetData sheetId="1">
        <row r="3">
          <cell r="C3">
            <v>1</v>
          </cell>
        </row>
      </sheetData>
      <sheetData sheetId="2" refreshError="1"/>
      <sheetData sheetId="3">
        <row r="4">
          <cell r="B4">
            <v>1721158</v>
          </cell>
        </row>
      </sheetData>
      <sheetData sheetId="4">
        <row r="4">
          <cell r="B4">
            <v>0</v>
          </cell>
        </row>
        <row r="5">
          <cell r="B5">
            <v>1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4</v>
          </cell>
        </row>
        <row r="9">
          <cell r="B9">
            <v>67</v>
          </cell>
        </row>
        <row r="10">
          <cell r="B10">
            <v>0</v>
          </cell>
        </row>
        <row r="13">
          <cell r="B13">
            <v>0</v>
          </cell>
          <cell r="C13">
            <v>1</v>
          </cell>
          <cell r="D13">
            <v>0</v>
          </cell>
          <cell r="E13">
            <v>0</v>
          </cell>
          <cell r="F13">
            <v>0</v>
          </cell>
          <cell r="G13">
            <v>35</v>
          </cell>
        </row>
        <row r="14">
          <cell r="B14">
            <v>0</v>
          </cell>
          <cell r="C14">
            <v>3</v>
          </cell>
          <cell r="D14">
            <v>1</v>
          </cell>
          <cell r="E14">
            <v>0</v>
          </cell>
          <cell r="F14">
            <v>0</v>
          </cell>
          <cell r="G14">
            <v>30</v>
          </cell>
        </row>
      </sheetData>
      <sheetData sheetId="5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</sheetData>
      <sheetData sheetId="6">
        <row r="4">
          <cell r="B4">
            <v>3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 refreshError="1"/>
      <sheetData sheetId="1">
        <row r="3">
          <cell r="B3">
            <v>0</v>
          </cell>
        </row>
      </sheetData>
      <sheetData sheetId="2" refreshError="1"/>
      <sheetData sheetId="3">
        <row r="4">
          <cell r="B4">
            <v>1611416.08</v>
          </cell>
        </row>
      </sheetData>
      <sheetData sheetId="4">
        <row r="4">
          <cell r="B4">
            <v>0</v>
          </cell>
        </row>
        <row r="5">
          <cell r="B5">
            <v>0</v>
          </cell>
        </row>
        <row r="6">
          <cell r="B6">
            <v>3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1</v>
          </cell>
          <cell r="G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2</v>
          </cell>
          <cell r="G14">
            <v>0</v>
          </cell>
        </row>
      </sheetData>
      <sheetData sheetId="5">
        <row r="4">
          <cell r="B4">
            <v>56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</row>
      </sheetData>
      <sheetData sheetId="5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</row>
      </sheetData>
      <sheetData sheetId="5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</row>
      </sheetData>
      <sheetData sheetId="5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</row>
      </sheetData>
      <sheetData sheetId="5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</row>
      </sheetData>
      <sheetData sheetId="5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</row>
      </sheetData>
      <sheetData sheetId="5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</row>
      </sheetData>
      <sheetData sheetId="5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</row>
      </sheetData>
      <sheetData sheetId="5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</row>
      </sheetData>
      <sheetData sheetId="5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 refreshError="1"/>
      <sheetData sheetId="1" refreshError="1"/>
      <sheetData sheetId="2" refreshError="1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</row>
      </sheetData>
      <sheetData sheetId="5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Janeiro"/>
      <sheetName val="Julho"/>
      <sheetName val="Novembro"/>
      <sheetName val="Significado letras"/>
    </sheetNames>
    <sheetDataSet>
      <sheetData sheetId="0">
        <row r="2">
          <cell r="T2">
            <v>0</v>
          </cell>
        </row>
        <row r="7"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A7">
            <v>0</v>
          </cell>
          <cell r="AB7">
            <v>0</v>
          </cell>
        </row>
        <row r="18"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</row>
        <row r="20"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43"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</row>
      </sheetData>
      <sheetData sheetId="1">
        <row r="2">
          <cell r="T2">
            <v>0</v>
          </cell>
        </row>
        <row r="7"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A7">
            <v>0</v>
          </cell>
          <cell r="AB7">
            <v>0</v>
          </cell>
        </row>
        <row r="18"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</row>
        <row r="20"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43"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</row>
      </sheetData>
      <sheetData sheetId="2">
        <row r="2">
          <cell r="T2">
            <v>0</v>
          </cell>
        </row>
        <row r="7"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A7">
            <v>0</v>
          </cell>
          <cell r="AB7">
            <v>0</v>
          </cell>
        </row>
        <row r="18"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</row>
        <row r="20"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43"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</row>
      </sheetData>
      <sheetData sheetId="3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</row>
      </sheetData>
      <sheetData sheetId="5"/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O11"/>
  <sheetViews>
    <sheetView tabSelected="1" workbookViewId="0">
      <selection activeCell="G16" sqref="G16"/>
    </sheetView>
  </sheetViews>
  <sheetFormatPr defaultRowHeight="15"/>
  <cols>
    <col min="1" max="16384" width="9.140625" style="1"/>
  </cols>
  <sheetData>
    <row r="2" spans="1:15">
      <c r="A2" s="8"/>
      <c r="B2" s="8"/>
      <c r="C2" s="8"/>
      <c r="D2" s="8"/>
      <c r="E2" s="8"/>
      <c r="F2" s="8"/>
    </row>
    <row r="3" spans="1:15" ht="18">
      <c r="A3" s="17" t="s">
        <v>21</v>
      </c>
      <c r="B3" s="17"/>
      <c r="C3" s="17"/>
      <c r="D3" s="9"/>
      <c r="E3" s="8"/>
      <c r="F3" s="8"/>
    </row>
    <row r="4" spans="1:15">
      <c r="A4" s="8"/>
      <c r="B4" s="8"/>
      <c r="C4" s="8"/>
      <c r="D4" s="8"/>
      <c r="E4" s="8"/>
      <c r="F4" s="8"/>
    </row>
    <row r="5" spans="1:15">
      <c r="A5" s="8"/>
      <c r="B5" s="8"/>
      <c r="C5" s="8"/>
      <c r="D5" s="8"/>
      <c r="E5" s="8"/>
      <c r="F5" s="8"/>
    </row>
    <row r="6" spans="1:15">
      <c r="A6" s="8"/>
      <c r="B6" s="8"/>
      <c r="C6" s="8"/>
      <c r="D6" s="8"/>
      <c r="E6" s="8"/>
      <c r="F6" s="8"/>
    </row>
    <row r="7" spans="1:15">
      <c r="A7" s="8"/>
      <c r="B7" s="8"/>
      <c r="C7" s="8"/>
      <c r="D7" s="8"/>
      <c r="E7" s="8"/>
      <c r="F7" s="8"/>
    </row>
    <row r="8" spans="1:15">
      <c r="A8" s="8"/>
      <c r="B8" s="8"/>
      <c r="C8" s="8"/>
      <c r="D8" s="8"/>
      <c r="E8" s="8"/>
      <c r="F8" s="8"/>
    </row>
    <row r="9" spans="1:15">
      <c r="A9" s="8"/>
      <c r="B9" s="8"/>
      <c r="C9" s="8"/>
      <c r="D9" s="8"/>
      <c r="E9" s="8"/>
      <c r="F9" s="8"/>
    </row>
    <row r="10" spans="1:15">
      <c r="A10" s="8"/>
      <c r="B10" s="8"/>
      <c r="C10" s="8"/>
      <c r="D10" s="8"/>
      <c r="E10" s="8"/>
      <c r="F10" s="8"/>
      <c r="H10" s="18" t="s">
        <v>22</v>
      </c>
      <c r="I10" s="19"/>
      <c r="J10" s="19"/>
      <c r="K10" s="19"/>
      <c r="L10" s="19"/>
      <c r="M10" s="19"/>
      <c r="N10" s="19"/>
      <c r="O10" s="19"/>
    </row>
    <row r="11" spans="1:15">
      <c r="H11" s="19"/>
      <c r="I11" s="19"/>
      <c r="J11" s="19"/>
      <c r="K11" s="19"/>
      <c r="L11" s="19"/>
      <c r="M11" s="19"/>
      <c r="N11" s="19"/>
      <c r="O11" s="19"/>
    </row>
  </sheetData>
  <sheetProtection sheet="1" objects="1" scenarios="1"/>
  <mergeCells count="2">
    <mergeCell ref="A3:C3"/>
    <mergeCell ref="H10:O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4:P40"/>
  <sheetViews>
    <sheetView topLeftCell="A4" workbookViewId="0">
      <selection activeCell="S1" sqref="S1"/>
    </sheetView>
  </sheetViews>
  <sheetFormatPr defaultRowHeight="15"/>
  <cols>
    <col min="1" max="1" width="13.42578125" style="1" customWidth="1"/>
    <col min="2" max="16384" width="9.140625" style="1"/>
  </cols>
  <sheetData>
    <row r="34" spans="1:16">
      <c r="B34" s="3" t="s">
        <v>0</v>
      </c>
      <c r="C34" s="3" t="s">
        <v>1</v>
      </c>
      <c r="D34" s="3" t="s">
        <v>2</v>
      </c>
      <c r="E34" s="3" t="s">
        <v>3</v>
      </c>
      <c r="F34" s="3" t="s">
        <v>4</v>
      </c>
      <c r="G34" s="3" t="s">
        <v>5</v>
      </c>
      <c r="H34" s="3" t="s">
        <v>6</v>
      </c>
      <c r="I34" s="3" t="s">
        <v>7</v>
      </c>
      <c r="J34" s="3" t="s">
        <v>8</v>
      </c>
      <c r="K34" s="3" t="s">
        <v>9</v>
      </c>
      <c r="L34" s="3" t="s">
        <v>10</v>
      </c>
      <c r="M34" s="3" t="s">
        <v>11</v>
      </c>
      <c r="N34" s="3" t="s">
        <v>12</v>
      </c>
      <c r="O34" s="4" t="s">
        <v>13</v>
      </c>
      <c r="P34" s="4" t="s">
        <v>14</v>
      </c>
    </row>
    <row r="35" spans="1:16" ht="71.25">
      <c r="A35" s="2" t="s">
        <v>28</v>
      </c>
      <c r="B35" s="1">
        <f>[1]Financeiro!$B4</f>
        <v>0</v>
      </c>
      <c r="C35" s="1">
        <f>[2]Financeiro!$B4</f>
        <v>56</v>
      </c>
      <c r="D35" s="1">
        <f>[3]Financeiro!$B4</f>
        <v>0</v>
      </c>
      <c r="E35" s="1">
        <f>[4]Financeiro!$B4</f>
        <v>0</v>
      </c>
      <c r="F35" s="1">
        <f>[5]Financeiro!$B4</f>
        <v>0</v>
      </c>
      <c r="G35" s="1">
        <f>[6]Financeiro!$B4</f>
        <v>0</v>
      </c>
      <c r="H35" s="1">
        <f>[7]Financeiro!$B4</f>
        <v>0</v>
      </c>
      <c r="I35" s="1">
        <f>[8]Financeiro!$B4</f>
        <v>0</v>
      </c>
      <c r="J35" s="1">
        <f>[9]Financeiro!$B4</f>
        <v>0</v>
      </c>
      <c r="K35" s="1">
        <f>[9]Financeiro!$B4</f>
        <v>0</v>
      </c>
      <c r="L35" s="1">
        <f>[10]Financeiro!$B4</f>
        <v>0</v>
      </c>
      <c r="M35" s="1">
        <f>[11]Financeiro!$B4</f>
        <v>0</v>
      </c>
      <c r="N35" s="1">
        <f>[12]Financeiro!$B4</f>
        <v>0</v>
      </c>
      <c r="O35" s="1">
        <f>SUM(B35:N35)</f>
        <v>56</v>
      </c>
      <c r="P35" s="1">
        <f>AVERAGEIF(B35:N35,"&lt;&gt;0")</f>
        <v>56</v>
      </c>
    </row>
    <row r="36" spans="1:16" ht="71.25">
      <c r="A36" s="2" t="s">
        <v>29</v>
      </c>
      <c r="B36" s="1">
        <f>[1]Financeiro!$B5</f>
        <v>0</v>
      </c>
      <c r="C36" s="1">
        <f>[2]Financeiro!$B5</f>
        <v>0</v>
      </c>
      <c r="D36" s="1">
        <f>[3]Financeiro!$B5</f>
        <v>0</v>
      </c>
      <c r="E36" s="1">
        <f>[4]Financeiro!$B5</f>
        <v>0</v>
      </c>
      <c r="F36" s="1">
        <f>[5]Financeiro!$B5</f>
        <v>0</v>
      </c>
      <c r="G36" s="1">
        <f>[6]Financeiro!$B5</f>
        <v>0</v>
      </c>
      <c r="H36" s="1">
        <f>[7]Financeiro!$B5</f>
        <v>0</v>
      </c>
      <c r="I36" s="1">
        <f>[8]Financeiro!$B5</f>
        <v>0</v>
      </c>
      <c r="J36" s="1">
        <f>[9]Financeiro!$B5</f>
        <v>0</v>
      </c>
      <c r="K36" s="1">
        <f>[9]Financeiro!$B5</f>
        <v>0</v>
      </c>
      <c r="L36" s="1">
        <f>[10]Financeiro!$B5</f>
        <v>0</v>
      </c>
      <c r="M36" s="1">
        <f>[11]Financeiro!$B5</f>
        <v>0</v>
      </c>
      <c r="N36" s="1">
        <f>[12]Financeiro!$B5</f>
        <v>0</v>
      </c>
      <c r="O36" s="1">
        <f>SUM(B36:N36)</f>
        <v>0</v>
      </c>
      <c r="P36" s="1" t="e">
        <f>AVERAGEIF(B36:N36,"&lt;&gt;0")</f>
        <v>#DIV/0!</v>
      </c>
    </row>
    <row r="37" spans="1:16" ht="71.25">
      <c r="A37" s="2" t="s">
        <v>30</v>
      </c>
      <c r="B37" s="1">
        <f>[1]Financeiro!$B6</f>
        <v>0</v>
      </c>
      <c r="C37" s="1">
        <f>[2]Financeiro!$B6</f>
        <v>0</v>
      </c>
      <c r="D37" s="1">
        <f>[3]Financeiro!$B6</f>
        <v>0</v>
      </c>
      <c r="E37" s="1">
        <f>[4]Financeiro!$B6</f>
        <v>0</v>
      </c>
      <c r="F37" s="1">
        <f>[5]Financeiro!$B6</f>
        <v>0</v>
      </c>
      <c r="G37" s="1">
        <f>[6]Financeiro!$B6</f>
        <v>0</v>
      </c>
      <c r="H37" s="1">
        <f>[7]Financeiro!$B6</f>
        <v>0</v>
      </c>
      <c r="I37" s="1">
        <f>[8]Financeiro!$B6</f>
        <v>0</v>
      </c>
      <c r="J37" s="1">
        <f>[9]Financeiro!$B6</f>
        <v>0</v>
      </c>
      <c r="K37" s="1">
        <f>[9]Financeiro!$B6</f>
        <v>0</v>
      </c>
      <c r="L37" s="1">
        <f>[10]Financeiro!$B6</f>
        <v>0</v>
      </c>
      <c r="M37" s="1">
        <f>[11]Financeiro!$B6</f>
        <v>0</v>
      </c>
      <c r="N37" s="1">
        <f>[12]Financeiro!$B6</f>
        <v>0</v>
      </c>
      <c r="O37" s="1">
        <f>SUM(B37:N37)</f>
        <v>0</v>
      </c>
      <c r="P37" s="1" t="e">
        <f>AVERAGEIF(B37:N37,"&lt;&gt;0")</f>
        <v>#DIV/0!</v>
      </c>
    </row>
    <row r="38" spans="1:16" ht="28.5">
      <c r="A38" s="2" t="s">
        <v>31</v>
      </c>
      <c r="B38" s="1">
        <f>[1]Financeiro!$B7</f>
        <v>0</v>
      </c>
      <c r="C38" s="1">
        <f>[2]Financeiro!$B7</f>
        <v>0</v>
      </c>
      <c r="D38" s="1">
        <f>[3]Financeiro!$B7</f>
        <v>0</v>
      </c>
      <c r="E38" s="1">
        <f>[4]Financeiro!$B7</f>
        <v>0</v>
      </c>
      <c r="F38" s="1">
        <f>[5]Financeiro!$B7</f>
        <v>0</v>
      </c>
      <c r="G38" s="1">
        <f>[6]Financeiro!$B7</f>
        <v>0</v>
      </c>
      <c r="H38" s="1">
        <f>[7]Financeiro!$B7</f>
        <v>0</v>
      </c>
      <c r="I38" s="1">
        <f>[8]Financeiro!$B7</f>
        <v>0</v>
      </c>
      <c r="J38" s="1">
        <f>[9]Financeiro!$B7</f>
        <v>0</v>
      </c>
      <c r="K38" s="1">
        <f>[9]Financeiro!$B7</f>
        <v>0</v>
      </c>
      <c r="L38" s="1">
        <f>[10]Financeiro!$B7</f>
        <v>0</v>
      </c>
      <c r="M38" s="1">
        <f>[11]Financeiro!$B7</f>
        <v>0</v>
      </c>
      <c r="N38" s="1">
        <f>[12]Financeiro!$B7</f>
        <v>0</v>
      </c>
      <c r="O38" s="1">
        <f t="shared" ref="O38:O40" si="0">SUM(B38:N38)</f>
        <v>0</v>
      </c>
      <c r="P38" s="1" t="e">
        <f t="shared" ref="P38:P40" si="1">AVERAGEIF(B38:N38,"&lt;&gt;0")</f>
        <v>#DIV/0!</v>
      </c>
    </row>
    <row r="39" spans="1:16" ht="42.75">
      <c r="A39" s="2" t="s">
        <v>32</v>
      </c>
      <c r="B39" s="1">
        <f>[1]Financeiro!$B8</f>
        <v>0</v>
      </c>
      <c r="C39" s="1">
        <f>[2]Financeiro!$B8</f>
        <v>0</v>
      </c>
      <c r="D39" s="1">
        <f>[3]Financeiro!$B8</f>
        <v>0</v>
      </c>
      <c r="E39" s="1">
        <f>[4]Financeiro!$B8</f>
        <v>0</v>
      </c>
      <c r="F39" s="1">
        <f>[5]Financeiro!$B8</f>
        <v>0</v>
      </c>
      <c r="G39" s="1">
        <f>[6]Financeiro!$B8</f>
        <v>0</v>
      </c>
      <c r="H39" s="1">
        <f>[7]Financeiro!$B8</f>
        <v>0</v>
      </c>
      <c r="I39" s="1">
        <f>[8]Financeiro!$B8</f>
        <v>0</v>
      </c>
      <c r="J39" s="1">
        <f>[9]Financeiro!$B8</f>
        <v>0</v>
      </c>
      <c r="K39" s="1">
        <f>[9]Financeiro!$B8</f>
        <v>0</v>
      </c>
      <c r="L39" s="1">
        <f>[10]Financeiro!$B8</f>
        <v>0</v>
      </c>
      <c r="M39" s="1">
        <f>[11]Financeiro!$B8</f>
        <v>0</v>
      </c>
      <c r="N39" s="1">
        <f>[12]Financeiro!$B8</f>
        <v>0</v>
      </c>
      <c r="O39" s="1">
        <f t="shared" si="0"/>
        <v>0</v>
      </c>
      <c r="P39" s="1" t="e">
        <f t="shared" si="1"/>
        <v>#DIV/0!</v>
      </c>
    </row>
    <row r="40" spans="1:16" ht="57">
      <c r="A40" s="2" t="s">
        <v>33</v>
      </c>
      <c r="B40" s="1">
        <f>[1]Financeiro!$B9</f>
        <v>0</v>
      </c>
      <c r="C40" s="1">
        <f>[2]Financeiro!$B9</f>
        <v>0</v>
      </c>
      <c r="D40" s="1">
        <f>[3]Financeiro!$B9</f>
        <v>0</v>
      </c>
      <c r="E40" s="1">
        <f>[4]Financeiro!$B9</f>
        <v>0</v>
      </c>
      <c r="F40" s="1">
        <f>[5]Financeiro!$B9</f>
        <v>0</v>
      </c>
      <c r="G40" s="1">
        <f>[6]Financeiro!$B9</f>
        <v>0</v>
      </c>
      <c r="H40" s="1">
        <f>[7]Financeiro!$B9</f>
        <v>0</v>
      </c>
      <c r="I40" s="1">
        <f>[8]Financeiro!$B9</f>
        <v>0</v>
      </c>
      <c r="J40" s="1">
        <f>[9]Financeiro!$B9</f>
        <v>0</v>
      </c>
      <c r="K40" s="1">
        <f>[9]Financeiro!$B9</f>
        <v>0</v>
      </c>
      <c r="L40" s="1">
        <f>[10]Financeiro!$B9</f>
        <v>0</v>
      </c>
      <c r="M40" s="1">
        <f>[11]Financeiro!$B9</f>
        <v>0</v>
      </c>
      <c r="N40" s="1">
        <f>[12]Financeiro!$B9</f>
        <v>0</v>
      </c>
      <c r="O40" s="1">
        <f t="shared" si="0"/>
        <v>0</v>
      </c>
      <c r="P40" s="1" t="e">
        <f t="shared" si="1"/>
        <v>#DIV/0!</v>
      </c>
    </row>
  </sheetData>
  <sheetProtection sheet="1" objects="1" scenarios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2:U26"/>
  <sheetViews>
    <sheetView topLeftCell="C1" workbookViewId="0">
      <selection activeCell="K16" sqref="K16"/>
    </sheetView>
  </sheetViews>
  <sheetFormatPr defaultRowHeight="15"/>
  <cols>
    <col min="1" max="16384" width="9.140625" style="1"/>
  </cols>
  <sheetData>
    <row r="22" spans="1:21" ht="90.75" thickBot="1">
      <c r="A22" s="12" t="s">
        <v>46</v>
      </c>
      <c r="B22" s="13" t="s">
        <v>44</v>
      </c>
      <c r="C22" s="13" t="s">
        <v>49</v>
      </c>
      <c r="D22" s="13" t="s">
        <v>38</v>
      </c>
      <c r="E22" s="13" t="s">
        <v>39</v>
      </c>
      <c r="F22" s="13" t="s">
        <v>40</v>
      </c>
      <c r="G22" s="13" t="s">
        <v>41</v>
      </c>
      <c r="H22" s="13" t="s">
        <v>42</v>
      </c>
      <c r="I22" s="14" t="s">
        <v>45</v>
      </c>
      <c r="J22" s="13" t="s">
        <v>43</v>
      </c>
      <c r="L22" s="12" t="s">
        <v>47</v>
      </c>
      <c r="M22" s="13" t="s">
        <v>44</v>
      </c>
      <c r="N22" s="13" t="s">
        <v>48</v>
      </c>
      <c r="O22" s="13" t="s">
        <v>38</v>
      </c>
      <c r="P22" s="13" t="s">
        <v>39</v>
      </c>
      <c r="Q22" s="13" t="s">
        <v>40</v>
      </c>
      <c r="R22" s="13" t="s">
        <v>41</v>
      </c>
      <c r="S22" s="13" t="s">
        <v>42</v>
      </c>
      <c r="T22" s="14" t="s">
        <v>45</v>
      </c>
      <c r="U22" s="13" t="s">
        <v>43</v>
      </c>
    </row>
    <row r="23" spans="1:21" ht="16.5" thickTop="1" thickBot="1">
      <c r="A23" s="16" t="s">
        <v>35</v>
      </c>
      <c r="B23" s="15">
        <f>[13]Janeiro!T$7</f>
        <v>0</v>
      </c>
      <c r="C23" s="15">
        <f>[13]Janeiro!U$7</f>
        <v>0</v>
      </c>
      <c r="D23" s="15">
        <f>[13]Janeiro!V$7</f>
        <v>0</v>
      </c>
      <c r="E23" s="15">
        <f>[13]Janeiro!W$7</f>
        <v>0</v>
      </c>
      <c r="F23" s="15">
        <f>[13]Janeiro!X$7</f>
        <v>0</v>
      </c>
      <c r="G23" s="15">
        <f>[13]Janeiro!Y$7</f>
        <v>0</v>
      </c>
      <c r="H23" s="15">
        <f>[13]Janeiro!Z$7</f>
        <v>0</v>
      </c>
      <c r="I23" s="15">
        <f>[13]Janeiro!AA$7</f>
        <v>0</v>
      </c>
      <c r="J23" s="15">
        <f>[13]Janeiro!AB$7</f>
        <v>0</v>
      </c>
      <c r="L23" s="16" t="s">
        <v>35</v>
      </c>
      <c r="M23" s="15">
        <f>[13]Janeiro!T$43</f>
        <v>0</v>
      </c>
      <c r="N23" s="15">
        <f>[13]Janeiro!U$43</f>
        <v>0</v>
      </c>
      <c r="O23" s="15">
        <f>[13]Janeiro!V$43</f>
        <v>0</v>
      </c>
      <c r="P23" s="15">
        <f>[13]Janeiro!W$43</f>
        <v>0</v>
      </c>
      <c r="Q23" s="15">
        <f>[13]Janeiro!X$43</f>
        <v>0</v>
      </c>
      <c r="R23" s="15">
        <f>[13]Janeiro!Y$43</f>
        <v>0</v>
      </c>
      <c r="S23" s="15">
        <f>[13]Janeiro!Z$43</f>
        <v>0</v>
      </c>
      <c r="T23" s="15">
        <f>[13]Janeiro!AA$43</f>
        <v>0</v>
      </c>
      <c r="U23" s="15">
        <f>[13]Janeiro!AB$43</f>
        <v>0</v>
      </c>
    </row>
    <row r="24" spans="1:21" ht="16.5" thickTop="1" thickBot="1">
      <c r="A24" s="16" t="s">
        <v>36</v>
      </c>
      <c r="B24" s="15">
        <f>[13]Julho!T$7</f>
        <v>0</v>
      </c>
      <c r="C24" s="15">
        <f>[13]Julho!U$7</f>
        <v>0</v>
      </c>
      <c r="D24" s="15">
        <f>[13]Julho!V$7</f>
        <v>0</v>
      </c>
      <c r="E24" s="15">
        <f>[13]Julho!W$7</f>
        <v>0</v>
      </c>
      <c r="F24" s="15">
        <f>[13]Julho!X$7</f>
        <v>0</v>
      </c>
      <c r="G24" s="15">
        <f>[13]Julho!Y$7</f>
        <v>0</v>
      </c>
      <c r="H24" s="15">
        <f>[13]Julho!Z$7</f>
        <v>0</v>
      </c>
      <c r="I24" s="15">
        <f>[13]Julho!AA$7</f>
        <v>0</v>
      </c>
      <c r="J24" s="15">
        <f>[13]Julho!AB$7</f>
        <v>0</v>
      </c>
      <c r="L24" s="16" t="s">
        <v>36</v>
      </c>
      <c r="M24" s="15">
        <f>[13]Julho!T$43</f>
        <v>0</v>
      </c>
      <c r="N24" s="15">
        <f>[13]Julho!U$43</f>
        <v>0</v>
      </c>
      <c r="O24" s="15">
        <f>[13]Julho!V$43</f>
        <v>0</v>
      </c>
      <c r="P24" s="15">
        <f>[13]Julho!W$43</f>
        <v>0</v>
      </c>
      <c r="Q24" s="15">
        <f>[13]Julho!X$43</f>
        <v>0</v>
      </c>
      <c r="R24" s="15">
        <f>[13]Julho!Y$43</f>
        <v>0</v>
      </c>
      <c r="S24" s="15">
        <f>[13]Julho!Z$43</f>
        <v>0</v>
      </c>
      <c r="T24" s="15">
        <f>[13]Julho!AA$43</f>
        <v>0</v>
      </c>
      <c r="U24" s="15">
        <f>[13]Julho!AB$43</f>
        <v>0</v>
      </c>
    </row>
    <row r="25" spans="1:21" ht="16.5" thickTop="1" thickBot="1">
      <c r="A25" s="16" t="s">
        <v>37</v>
      </c>
      <c r="B25" s="15">
        <f>[13]Novembro!T$7</f>
        <v>0</v>
      </c>
      <c r="C25" s="15">
        <f>[13]Novembro!U$7</f>
        <v>0</v>
      </c>
      <c r="D25" s="15">
        <f>[13]Novembro!V$7</f>
        <v>0</v>
      </c>
      <c r="E25" s="15">
        <f>[13]Novembro!W$7</f>
        <v>0</v>
      </c>
      <c r="F25" s="15">
        <f>[13]Novembro!X$7</f>
        <v>0</v>
      </c>
      <c r="G25" s="15">
        <f>[13]Novembro!Y$7</f>
        <v>0</v>
      </c>
      <c r="H25" s="15">
        <f>[13]Novembro!Z$7</f>
        <v>0</v>
      </c>
      <c r="I25" s="15">
        <f>[13]Novembro!AA$7</f>
        <v>0</v>
      </c>
      <c r="J25" s="15">
        <f>[13]Novembro!AB$7</f>
        <v>0</v>
      </c>
      <c r="L25" s="16" t="s">
        <v>37</v>
      </c>
      <c r="M25" s="15">
        <f>[13]Novembro!T$43</f>
        <v>0</v>
      </c>
      <c r="N25" s="15">
        <f>[13]Novembro!U$43</f>
        <v>0</v>
      </c>
      <c r="O25" s="15">
        <f>[13]Novembro!V$43</f>
        <v>0</v>
      </c>
      <c r="P25" s="15">
        <f>[13]Novembro!W$43</f>
        <v>0</v>
      </c>
      <c r="Q25" s="15">
        <f>[13]Novembro!X$43</f>
        <v>0</v>
      </c>
      <c r="R25" s="15">
        <f>[13]Novembro!Y$43</f>
        <v>0</v>
      </c>
      <c r="S25" s="15">
        <f>[13]Novembro!Z$43</f>
        <v>0</v>
      </c>
      <c r="T25" s="15">
        <f>[13]Novembro!AA$43</f>
        <v>0</v>
      </c>
      <c r="U25" s="15">
        <f>[13]Novembro!AB$43</f>
        <v>0</v>
      </c>
    </row>
    <row r="26" spans="1:21" ht="15.75" thickTop="1"/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34:P41"/>
  <sheetViews>
    <sheetView topLeftCell="A6" workbookViewId="0">
      <selection activeCell="A35" sqref="A35:A41"/>
    </sheetView>
  </sheetViews>
  <sheetFormatPr defaultRowHeight="15"/>
  <cols>
    <col min="1" max="1" width="18.85546875" style="1" customWidth="1"/>
    <col min="2" max="16384" width="9.140625" style="1"/>
  </cols>
  <sheetData>
    <row r="34" spans="1:16">
      <c r="B34" s="3" t="s">
        <v>0</v>
      </c>
      <c r="C34" s="3" t="s">
        <v>1</v>
      </c>
      <c r="D34" s="3" t="s">
        <v>2</v>
      </c>
      <c r="E34" s="3" t="s">
        <v>3</v>
      </c>
      <c r="F34" s="3" t="s">
        <v>4</v>
      </c>
      <c r="G34" s="3" t="s">
        <v>5</v>
      </c>
      <c r="H34" s="3" t="s">
        <v>6</v>
      </c>
      <c r="I34" s="3" t="s">
        <v>7</v>
      </c>
      <c r="J34" s="3" t="s">
        <v>8</v>
      </c>
      <c r="K34" s="3" t="s">
        <v>9</v>
      </c>
      <c r="L34" s="3" t="s">
        <v>10</v>
      </c>
      <c r="M34" s="3" t="s">
        <v>11</v>
      </c>
      <c r="N34" s="3" t="s">
        <v>12</v>
      </c>
      <c r="O34" s="4" t="s">
        <v>13</v>
      </c>
      <c r="P34" s="4" t="s">
        <v>14</v>
      </c>
    </row>
    <row r="35" spans="1:16" ht="45.75" customHeight="1">
      <c r="A35" s="2" t="s">
        <v>34</v>
      </c>
      <c r="B35" s="10">
        <f>[1]Faturamento!$B4</f>
        <v>0</v>
      </c>
      <c r="C35" s="10">
        <f>[2]Faturamento!$B4</f>
        <v>0</v>
      </c>
      <c r="D35" s="10">
        <f>[3]Faturamento!$B4</f>
        <v>0</v>
      </c>
      <c r="E35" s="10">
        <f>[4]Faturamento!$B4</f>
        <v>0</v>
      </c>
      <c r="F35" s="10">
        <f>[5]Faturamento!$B4</f>
        <v>0</v>
      </c>
      <c r="G35" s="10">
        <f>[6]Faturamento!$B4</f>
        <v>0</v>
      </c>
      <c r="H35" s="10">
        <f>[7]Faturamento!$B4</f>
        <v>0</v>
      </c>
      <c r="I35" s="10">
        <f>[8]Faturamento!$B4</f>
        <v>0</v>
      </c>
      <c r="J35" s="10">
        <f>[9]Faturamento!$B4</f>
        <v>0</v>
      </c>
      <c r="K35" s="10">
        <f>[14]Faturamento!$B4</f>
        <v>0</v>
      </c>
      <c r="L35" s="10">
        <f>[10]Faturamento!$B4</f>
        <v>0</v>
      </c>
      <c r="M35" s="10">
        <f>[11]Faturamento!$B4</f>
        <v>0</v>
      </c>
      <c r="N35" s="10">
        <f>[12]Faturamento!$B4</f>
        <v>0</v>
      </c>
      <c r="O35" s="3">
        <f>SUM(B35:N35)</f>
        <v>0</v>
      </c>
      <c r="P35" s="1" t="e">
        <f>AVERAGEIF(B35:N35,"&lt;&gt;0")</f>
        <v>#DIV/0!</v>
      </c>
    </row>
    <row r="36" spans="1:16" ht="51" customHeight="1">
      <c r="A36" s="2" t="s">
        <v>23</v>
      </c>
      <c r="B36" s="11">
        <f>[1]Faturamento!$B5</f>
        <v>1</v>
      </c>
      <c r="C36" s="11">
        <f>[2]Faturamento!$B5</f>
        <v>0</v>
      </c>
      <c r="D36" s="11">
        <f>[3]Faturamento!$B5</f>
        <v>0</v>
      </c>
      <c r="E36" s="11">
        <f>[4]Faturamento!$B5</f>
        <v>0</v>
      </c>
      <c r="F36" s="11">
        <f>[5]Faturamento!$B5</f>
        <v>0</v>
      </c>
      <c r="G36" s="11">
        <f>[6]Faturamento!$B5</f>
        <v>0</v>
      </c>
      <c r="H36" s="11">
        <f>[7]Faturamento!$B5</f>
        <v>0</v>
      </c>
      <c r="I36" s="11">
        <f>[8]Faturamento!$B5</f>
        <v>0</v>
      </c>
      <c r="J36" s="11">
        <f>[9]Faturamento!$B5</f>
        <v>0</v>
      </c>
      <c r="K36" s="11">
        <f>[14]Faturamento!$B5</f>
        <v>0</v>
      </c>
      <c r="L36" s="11">
        <f>[10]Faturamento!$B5</f>
        <v>0</v>
      </c>
      <c r="M36" s="11">
        <f>[11]Faturamento!$B5</f>
        <v>0</v>
      </c>
      <c r="N36" s="11">
        <f>[12]Faturamento!$B5</f>
        <v>0</v>
      </c>
      <c r="O36" s="3">
        <f t="shared" ref="O36:O41" si="0">SUM(B36:N36)</f>
        <v>1</v>
      </c>
      <c r="P36" s="1">
        <f>AVERAGEIF(B36:N36,"&lt;&gt;0")</f>
        <v>1</v>
      </c>
    </row>
    <row r="37" spans="1:16" ht="47.25" customHeight="1">
      <c r="A37" s="2" t="s">
        <v>24</v>
      </c>
      <c r="B37" s="11">
        <f>[1]Faturamento!$B6</f>
        <v>0</v>
      </c>
      <c r="C37" s="11">
        <f>[2]Faturamento!$B6</f>
        <v>3</v>
      </c>
      <c r="D37" s="11">
        <f>[3]Faturamento!$B6</f>
        <v>0</v>
      </c>
      <c r="E37" s="11">
        <f>[4]Faturamento!$B6</f>
        <v>0</v>
      </c>
      <c r="F37" s="11">
        <f>[5]Faturamento!$B6</f>
        <v>0</v>
      </c>
      <c r="G37" s="11">
        <f>[6]Faturamento!$B6</f>
        <v>0</v>
      </c>
      <c r="H37" s="11">
        <f>[7]Faturamento!$B6</f>
        <v>0</v>
      </c>
      <c r="I37" s="11">
        <f>[8]Faturamento!$B6</f>
        <v>0</v>
      </c>
      <c r="J37" s="11">
        <f>[9]Faturamento!$B6</f>
        <v>0</v>
      </c>
      <c r="K37" s="11">
        <f>[14]Faturamento!$B6</f>
        <v>0</v>
      </c>
      <c r="L37" s="11">
        <f>[10]Faturamento!$B6</f>
        <v>0</v>
      </c>
      <c r="M37" s="11">
        <f>[11]Faturamento!$B6</f>
        <v>0</v>
      </c>
      <c r="N37" s="11">
        <f>[12]Faturamento!$B6</f>
        <v>0</v>
      </c>
      <c r="O37" s="3">
        <f t="shared" si="0"/>
        <v>3</v>
      </c>
      <c r="P37" s="1">
        <f>AVERAGEIF(B37:N37,"&lt;&gt;0")</f>
        <v>3</v>
      </c>
    </row>
    <row r="38" spans="1:16" ht="47.25" customHeight="1">
      <c r="A38" s="2" t="s">
        <v>16</v>
      </c>
      <c r="B38" s="10">
        <f>[1]Faturamento!$B7</f>
        <v>0</v>
      </c>
      <c r="C38" s="10">
        <f>[2]Faturamento!$B7</f>
        <v>0</v>
      </c>
      <c r="D38" s="10">
        <f>[3]Faturamento!$B7</f>
        <v>0</v>
      </c>
      <c r="E38" s="10">
        <f>[4]Faturamento!$B7</f>
        <v>0</v>
      </c>
      <c r="F38" s="10">
        <f>[5]Faturamento!$B7</f>
        <v>0</v>
      </c>
      <c r="G38" s="10">
        <f>[6]Faturamento!$B7</f>
        <v>0</v>
      </c>
      <c r="H38" s="10">
        <f>[7]Faturamento!$B7</f>
        <v>0</v>
      </c>
      <c r="I38" s="10">
        <f>[8]Faturamento!$B7</f>
        <v>0</v>
      </c>
      <c r="J38" s="10">
        <f>[9]Faturamento!$B7</f>
        <v>0</v>
      </c>
      <c r="K38" s="10">
        <f>[14]Faturamento!$B7</f>
        <v>0</v>
      </c>
      <c r="L38" s="10">
        <f>[10]Faturamento!$B7</f>
        <v>0</v>
      </c>
      <c r="M38" s="10">
        <f>[11]Faturamento!$B7</f>
        <v>0</v>
      </c>
      <c r="N38" s="10">
        <f>[12]Faturamento!$B7</f>
        <v>0</v>
      </c>
      <c r="O38" s="3">
        <f t="shared" si="0"/>
        <v>0</v>
      </c>
      <c r="P38" s="1" t="e">
        <f>AVERAGEIF(B38:N38,"&lt;&gt;0")</f>
        <v>#DIV/0!</v>
      </c>
    </row>
    <row r="39" spans="1:16" ht="48.75" customHeight="1">
      <c r="A39" s="2" t="s">
        <v>25</v>
      </c>
      <c r="B39" s="11">
        <f>[1]Faturamento!$B8</f>
        <v>4</v>
      </c>
      <c r="C39" s="11">
        <f>[2]Faturamento!$B8</f>
        <v>0</v>
      </c>
      <c r="D39" s="11">
        <f>[3]Faturamento!$B8</f>
        <v>0</v>
      </c>
      <c r="E39" s="11">
        <f>[4]Faturamento!$B8</f>
        <v>0</v>
      </c>
      <c r="F39" s="11">
        <f>[5]Faturamento!$B8</f>
        <v>0</v>
      </c>
      <c r="G39" s="11">
        <f>[6]Faturamento!$B8</f>
        <v>0</v>
      </c>
      <c r="H39" s="11">
        <f>[7]Faturamento!$B8</f>
        <v>0</v>
      </c>
      <c r="I39" s="11">
        <f>[8]Faturamento!$B8</f>
        <v>0</v>
      </c>
      <c r="J39" s="11">
        <f>[9]Faturamento!$B8</f>
        <v>0</v>
      </c>
      <c r="K39" s="11">
        <f>[14]Faturamento!$B8</f>
        <v>0</v>
      </c>
      <c r="L39" s="11">
        <f>[10]Faturamento!$B8</f>
        <v>0</v>
      </c>
      <c r="M39" s="11">
        <f>[11]Faturamento!$B8</f>
        <v>0</v>
      </c>
      <c r="N39" s="11">
        <f>[12]Faturamento!$B8</f>
        <v>0</v>
      </c>
      <c r="O39" s="3">
        <f t="shared" si="0"/>
        <v>4</v>
      </c>
      <c r="P39" s="1">
        <f t="shared" ref="P39:P41" si="1">AVERAGEIF(B39:N39,"&lt;&gt;0")</f>
        <v>4</v>
      </c>
    </row>
    <row r="40" spans="1:16" ht="46.5" customHeight="1">
      <c r="A40" s="2" t="s">
        <v>15</v>
      </c>
      <c r="B40" s="11">
        <f>[1]Faturamento!$B9</f>
        <v>67</v>
      </c>
      <c r="C40" s="11">
        <f>[2]Faturamento!$B9</f>
        <v>0</v>
      </c>
      <c r="D40" s="11">
        <f>[3]Faturamento!$B9</f>
        <v>0</v>
      </c>
      <c r="E40" s="11">
        <f>[4]Faturamento!$B9</f>
        <v>0</v>
      </c>
      <c r="F40" s="11">
        <f>[5]Faturamento!$B9</f>
        <v>0</v>
      </c>
      <c r="G40" s="11">
        <f>[6]Faturamento!$B9</f>
        <v>0</v>
      </c>
      <c r="H40" s="11">
        <f>[7]Faturamento!$B9</f>
        <v>0</v>
      </c>
      <c r="I40" s="11">
        <f>[8]Faturamento!$B9</f>
        <v>0</v>
      </c>
      <c r="J40" s="11">
        <f>[9]Faturamento!$B9</f>
        <v>0</v>
      </c>
      <c r="K40" s="11">
        <f>[14]Faturamento!$B9</f>
        <v>0</v>
      </c>
      <c r="L40" s="11">
        <f>[10]Faturamento!$B9</f>
        <v>0</v>
      </c>
      <c r="M40" s="11">
        <f>[11]Faturamento!$B9</f>
        <v>0</v>
      </c>
      <c r="N40" s="11">
        <f>[12]Faturamento!$B9</f>
        <v>0</v>
      </c>
      <c r="O40" s="3">
        <f t="shared" si="0"/>
        <v>67</v>
      </c>
      <c r="P40" s="1">
        <f t="shared" si="1"/>
        <v>67</v>
      </c>
    </row>
    <row r="41" spans="1:16" ht="57" customHeight="1">
      <c r="A41" s="2" t="s">
        <v>26</v>
      </c>
      <c r="B41" s="10">
        <f>[1]Faturamento!$B10</f>
        <v>0</v>
      </c>
      <c r="C41" s="10">
        <f>[2]Faturamento!$B10</f>
        <v>0</v>
      </c>
      <c r="D41" s="10">
        <f>[3]Faturamento!$B10</f>
        <v>0</v>
      </c>
      <c r="E41" s="10">
        <f>[4]Faturamento!$B10</f>
        <v>0</v>
      </c>
      <c r="F41" s="10">
        <f>[5]Faturamento!$B10</f>
        <v>0</v>
      </c>
      <c r="G41" s="10">
        <f>[6]Faturamento!$B10</f>
        <v>0</v>
      </c>
      <c r="H41" s="10">
        <f>[7]Faturamento!$B10</f>
        <v>0</v>
      </c>
      <c r="I41" s="10">
        <f>[8]Faturamento!$B10</f>
        <v>0</v>
      </c>
      <c r="J41" s="10">
        <f>[9]Faturamento!$B10</f>
        <v>0</v>
      </c>
      <c r="K41" s="10">
        <f>[14]Faturamento!$B10</f>
        <v>0</v>
      </c>
      <c r="L41" s="10">
        <f>[10]Faturamento!$B10</f>
        <v>0</v>
      </c>
      <c r="M41" s="10">
        <f>[11]Faturamento!$B10</f>
        <v>0</v>
      </c>
      <c r="N41" s="10">
        <f>[12]Faturamento!$B10</f>
        <v>0</v>
      </c>
      <c r="O41" s="3">
        <f t="shared" si="0"/>
        <v>0</v>
      </c>
      <c r="P41" s="1" t="e">
        <f t="shared" si="1"/>
        <v>#DIV/0!</v>
      </c>
    </row>
  </sheetData>
  <sheetProtection sheet="1" objects="1" scenarios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37:H41"/>
  <sheetViews>
    <sheetView topLeftCell="A12" workbookViewId="0">
      <selection activeCell="K37" sqref="K37"/>
    </sheetView>
  </sheetViews>
  <sheetFormatPr defaultRowHeight="15"/>
  <cols>
    <col min="1" max="1" width="14.28515625" style="1" customWidth="1"/>
    <col min="2" max="2" width="15.7109375" style="1" customWidth="1"/>
    <col min="3" max="3" width="18" style="1" customWidth="1"/>
    <col min="4" max="4" width="17.7109375" style="1" customWidth="1"/>
    <col min="5" max="5" width="15" style="1" customWidth="1"/>
    <col min="6" max="6" width="13.7109375" style="1" customWidth="1"/>
    <col min="7" max="7" width="16.85546875" style="1" customWidth="1"/>
    <col min="8" max="16384" width="9.140625" style="1"/>
  </cols>
  <sheetData>
    <row r="37" spans="1:8" ht="60" customHeight="1">
      <c r="B37" s="5" t="s">
        <v>34</v>
      </c>
      <c r="C37" s="5" t="s">
        <v>27</v>
      </c>
      <c r="D37" s="5" t="s">
        <v>18</v>
      </c>
      <c r="E37" s="5" t="s">
        <v>16</v>
      </c>
      <c r="F37" s="5" t="s">
        <v>24</v>
      </c>
      <c r="G37" s="5" t="s">
        <v>15</v>
      </c>
      <c r="H37" s="7"/>
    </row>
    <row r="38" spans="1:8">
      <c r="A38" s="3" t="s">
        <v>19</v>
      </c>
      <c r="B38" s="1">
        <f>Graci!B51</f>
        <v>0</v>
      </c>
      <c r="C38" s="1">
        <f>Graci!C51</f>
        <v>1</v>
      </c>
      <c r="D38" s="1">
        <f>Graci!D51</f>
        <v>0</v>
      </c>
      <c r="E38" s="1">
        <f>Graci!E51</f>
        <v>0</v>
      </c>
      <c r="F38" s="1">
        <f>Graci!F51</f>
        <v>1</v>
      </c>
      <c r="G38" s="1">
        <f>Graci!G51</f>
        <v>35</v>
      </c>
    </row>
    <row r="39" spans="1:8">
      <c r="A39" s="3" t="s">
        <v>17</v>
      </c>
      <c r="B39" s="1">
        <f>Fernanda!B51</f>
        <v>0</v>
      </c>
      <c r="C39" s="1">
        <f>Fernanda!C51</f>
        <v>3</v>
      </c>
      <c r="D39" s="1">
        <f>Fernanda!D51</f>
        <v>1</v>
      </c>
      <c r="E39" s="1">
        <f>Fernanda!E51</f>
        <v>0</v>
      </c>
      <c r="F39" s="1">
        <f>Fernanda!F51</f>
        <v>2</v>
      </c>
      <c r="G39" s="1">
        <f>Fernanda!G51</f>
        <v>30</v>
      </c>
    </row>
    <row r="40" spans="1:8">
      <c r="A40" s="3" t="s">
        <v>20</v>
      </c>
    </row>
    <row r="41" spans="1:8">
      <c r="A41" s="4" t="s">
        <v>13</v>
      </c>
      <c r="B41" s="6">
        <f>SUM(B38:B40)</f>
        <v>0</v>
      </c>
      <c r="C41" s="6">
        <f t="shared" ref="C41:G41" si="0">SUM(C38:C40)</f>
        <v>4</v>
      </c>
      <c r="D41" s="6">
        <f t="shared" si="0"/>
        <v>1</v>
      </c>
      <c r="E41" s="6">
        <f t="shared" si="0"/>
        <v>0</v>
      </c>
      <c r="F41" s="6">
        <f t="shared" si="0"/>
        <v>3</v>
      </c>
      <c r="G41" s="6">
        <f t="shared" si="0"/>
        <v>65</v>
      </c>
    </row>
  </sheetData>
  <sheetProtection sheet="1" objects="1" scenarios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R51"/>
  <sheetViews>
    <sheetView topLeftCell="A12" workbookViewId="0">
      <selection activeCell="P4" sqref="P4"/>
    </sheetView>
  </sheetViews>
  <sheetFormatPr defaultRowHeight="15"/>
  <cols>
    <col min="1" max="1" width="9.140625" style="1"/>
    <col min="2" max="2" width="15.140625" style="1" customWidth="1"/>
    <col min="3" max="3" width="13.140625" style="1" customWidth="1"/>
    <col min="4" max="4" width="12.28515625" style="1" customWidth="1"/>
    <col min="5" max="5" width="15.28515625" style="1" customWidth="1"/>
    <col min="6" max="6" width="13.140625" style="1" customWidth="1"/>
    <col min="7" max="7" width="14.7109375" style="1" customWidth="1"/>
    <col min="8" max="16384" width="9.140625" style="1"/>
  </cols>
  <sheetData>
    <row r="1" spans="1:4">
      <c r="A1" s="20" t="s">
        <v>19</v>
      </c>
      <c r="B1" s="21"/>
      <c r="C1" s="21"/>
      <c r="D1" s="21"/>
    </row>
    <row r="2" spans="1:4">
      <c r="A2" s="21"/>
      <c r="B2" s="21"/>
      <c r="C2" s="21"/>
      <c r="D2" s="21"/>
    </row>
    <row r="37" spans="1:18" ht="60" customHeight="1" thickBot="1">
      <c r="B37" s="5" t="s">
        <v>34</v>
      </c>
      <c r="C37" s="5" t="s">
        <v>27</v>
      </c>
      <c r="D37" s="5" t="s">
        <v>18</v>
      </c>
      <c r="E37" s="5" t="s">
        <v>16</v>
      </c>
      <c r="F37" s="5" t="s">
        <v>24</v>
      </c>
      <c r="G37" s="5" t="s">
        <v>15</v>
      </c>
      <c r="H37" s="7"/>
      <c r="J37" s="13" t="s">
        <v>44</v>
      </c>
      <c r="K37" s="13" t="s">
        <v>50</v>
      </c>
      <c r="L37" s="13" t="s">
        <v>38</v>
      </c>
      <c r="M37" s="13" t="s">
        <v>39</v>
      </c>
      <c r="N37" s="13" t="s">
        <v>40</v>
      </c>
      <c r="O37" s="13" t="s">
        <v>41</v>
      </c>
      <c r="P37" s="13" t="s">
        <v>42</v>
      </c>
      <c r="Q37" s="14" t="s">
        <v>45</v>
      </c>
      <c r="R37" s="13" t="s">
        <v>43</v>
      </c>
    </row>
    <row r="38" spans="1:18" ht="16.5" thickTop="1" thickBot="1">
      <c r="A38" s="3" t="s">
        <v>0</v>
      </c>
      <c r="B38" s="1">
        <f>[1]Faturamento!B$13</f>
        <v>0</v>
      </c>
      <c r="C38" s="1">
        <f>[1]Faturamento!C$13</f>
        <v>1</v>
      </c>
      <c r="D38" s="1">
        <f>[1]Faturamento!D$13</f>
        <v>0</v>
      </c>
      <c r="E38" s="1">
        <f>[1]Faturamento!E$13</f>
        <v>0</v>
      </c>
      <c r="F38" s="1">
        <f>[1]Faturamento!F$13</f>
        <v>0</v>
      </c>
      <c r="G38" s="1">
        <f>[1]Faturamento!G$13</f>
        <v>35</v>
      </c>
      <c r="I38" s="16" t="s">
        <v>35</v>
      </c>
      <c r="J38" s="15">
        <f>[13]Janeiro!T$20</f>
        <v>0</v>
      </c>
      <c r="K38" s="15">
        <f>[13]Janeiro!U$20</f>
        <v>0</v>
      </c>
      <c r="L38" s="15">
        <f>[13]Janeiro!V$20</f>
        <v>0</v>
      </c>
      <c r="M38" s="15">
        <f>[13]Janeiro!W$20</f>
        <v>0</v>
      </c>
      <c r="N38" s="15">
        <f>[13]Janeiro!X$20</f>
        <v>0</v>
      </c>
      <c r="O38" s="15">
        <f>[13]Janeiro!Y$20</f>
        <v>0</v>
      </c>
      <c r="P38" s="15">
        <f>[13]Janeiro!Z$20</f>
        <v>0</v>
      </c>
      <c r="Q38" s="15">
        <f>[13]Janeiro!AA$20</f>
        <v>0</v>
      </c>
      <c r="R38" s="15">
        <f>[13]Janeiro!AB$20</f>
        <v>0</v>
      </c>
    </row>
    <row r="39" spans="1:18" ht="16.5" thickTop="1" thickBot="1">
      <c r="A39" s="3" t="s">
        <v>1</v>
      </c>
      <c r="B39" s="1">
        <f>[2]Faturamento!B$13</f>
        <v>0</v>
      </c>
      <c r="C39" s="1">
        <f>[2]Faturamento!C$13</f>
        <v>0</v>
      </c>
      <c r="D39" s="1">
        <f>[2]Faturamento!D$13</f>
        <v>0</v>
      </c>
      <c r="E39" s="1">
        <f>[2]Faturamento!E$13</f>
        <v>0</v>
      </c>
      <c r="F39" s="1">
        <f>[2]Faturamento!F$13</f>
        <v>1</v>
      </c>
      <c r="G39" s="1">
        <f>[2]Faturamento!G$13</f>
        <v>0</v>
      </c>
      <c r="I39" s="16" t="s">
        <v>36</v>
      </c>
      <c r="J39" s="15">
        <f>[13]Julho!T$20</f>
        <v>0</v>
      </c>
      <c r="K39" s="15">
        <f>[13]Julho!U$20</f>
        <v>0</v>
      </c>
      <c r="L39" s="15">
        <f>[13]Julho!V$20</f>
        <v>0</v>
      </c>
      <c r="M39" s="15">
        <f>[13]Julho!W$20</f>
        <v>0</v>
      </c>
      <c r="N39" s="15">
        <f>[13]Julho!X$20</f>
        <v>0</v>
      </c>
      <c r="O39" s="15">
        <f>[13]Julho!Y$20</f>
        <v>0</v>
      </c>
      <c r="P39" s="15">
        <f>[13]Julho!Z$20</f>
        <v>0</v>
      </c>
      <c r="Q39" s="15">
        <f>[13]Julho!AA$20</f>
        <v>0</v>
      </c>
      <c r="R39" s="15">
        <f>[13]Julho!AB$20</f>
        <v>0</v>
      </c>
    </row>
    <row r="40" spans="1:18" ht="16.5" thickTop="1" thickBot="1">
      <c r="A40" s="3" t="s">
        <v>2</v>
      </c>
      <c r="B40" s="1">
        <f>[3]Faturamento!B$13</f>
        <v>0</v>
      </c>
      <c r="C40" s="1">
        <f>[3]Faturamento!C$13</f>
        <v>0</v>
      </c>
      <c r="D40" s="1">
        <f>[3]Faturamento!D$13</f>
        <v>0</v>
      </c>
      <c r="E40" s="1">
        <f>[3]Faturamento!E$13</f>
        <v>0</v>
      </c>
      <c r="F40" s="1">
        <f>[3]Faturamento!F$13</f>
        <v>0</v>
      </c>
      <c r="G40" s="1">
        <f>[3]Faturamento!G$13</f>
        <v>0</v>
      </c>
      <c r="I40" s="16" t="s">
        <v>37</v>
      </c>
      <c r="J40" s="15">
        <f>[13]Novembro!T$20</f>
        <v>0</v>
      </c>
      <c r="K40" s="15">
        <f>[13]Novembro!U$20</f>
        <v>0</v>
      </c>
      <c r="L40" s="15">
        <f>[13]Novembro!V$20</f>
        <v>0</v>
      </c>
      <c r="M40" s="15">
        <f>[13]Novembro!W$20</f>
        <v>0</v>
      </c>
      <c r="N40" s="15">
        <f>[13]Novembro!X$20</f>
        <v>0</v>
      </c>
      <c r="O40" s="15">
        <f>[13]Novembro!Y$20</f>
        <v>0</v>
      </c>
      <c r="P40" s="15">
        <f>[13]Novembro!Z$20</f>
        <v>0</v>
      </c>
      <c r="Q40" s="15">
        <f>[13]Novembro!AA$20</f>
        <v>0</v>
      </c>
      <c r="R40" s="15">
        <f>[13]Novembro!AB$20</f>
        <v>0</v>
      </c>
    </row>
    <row r="41" spans="1:18" ht="15.75" thickTop="1">
      <c r="A41" s="3" t="s">
        <v>3</v>
      </c>
      <c r="B41" s="1">
        <f>[4]Faturamento!B$13</f>
        <v>0</v>
      </c>
      <c r="C41" s="1">
        <f>[4]Faturamento!C$13</f>
        <v>0</v>
      </c>
      <c r="D41" s="1">
        <f>[4]Faturamento!D$13</f>
        <v>0</v>
      </c>
      <c r="E41" s="1">
        <f>[4]Faturamento!E$13</f>
        <v>0</v>
      </c>
      <c r="F41" s="1">
        <f>[4]Faturamento!F$13</f>
        <v>0</v>
      </c>
      <c r="G41" s="1">
        <f>[4]Faturamento!G$13</f>
        <v>0</v>
      </c>
    </row>
    <row r="42" spans="1:18">
      <c r="A42" s="3" t="s">
        <v>4</v>
      </c>
      <c r="B42" s="1">
        <f>[5]Faturamento!B$13</f>
        <v>0</v>
      </c>
      <c r="C42" s="1">
        <f>[5]Faturamento!C$13</f>
        <v>0</v>
      </c>
      <c r="D42" s="1">
        <f>[5]Faturamento!D$13</f>
        <v>0</v>
      </c>
      <c r="E42" s="1">
        <f>[5]Faturamento!E$13</f>
        <v>0</v>
      </c>
      <c r="F42" s="1">
        <f>[5]Faturamento!F$13</f>
        <v>0</v>
      </c>
      <c r="G42" s="1">
        <f>[5]Faturamento!G$13</f>
        <v>0</v>
      </c>
    </row>
    <row r="43" spans="1:18">
      <c r="A43" s="3" t="s">
        <v>5</v>
      </c>
      <c r="B43" s="1">
        <f>[6]Faturamento!B$13</f>
        <v>0</v>
      </c>
      <c r="C43" s="1">
        <f>[6]Faturamento!C$13</f>
        <v>0</v>
      </c>
      <c r="D43" s="1">
        <f>[6]Faturamento!D$13</f>
        <v>0</v>
      </c>
      <c r="E43" s="1">
        <f>[6]Faturamento!E$13</f>
        <v>0</v>
      </c>
      <c r="F43" s="1">
        <f>[6]Faturamento!F$13</f>
        <v>0</v>
      </c>
      <c r="G43" s="1">
        <f>[6]Faturamento!G$13</f>
        <v>0</v>
      </c>
    </row>
    <row r="44" spans="1:18">
      <c r="A44" s="3" t="s">
        <v>6</v>
      </c>
      <c r="B44" s="1">
        <f>[7]Faturamento!B$13</f>
        <v>0</v>
      </c>
      <c r="C44" s="1">
        <f>[7]Faturamento!C$13</f>
        <v>0</v>
      </c>
      <c r="D44" s="1">
        <f>[7]Faturamento!D$13</f>
        <v>0</v>
      </c>
      <c r="E44" s="1">
        <f>[7]Faturamento!E$13</f>
        <v>0</v>
      </c>
      <c r="F44" s="1">
        <f>[7]Faturamento!F$13</f>
        <v>0</v>
      </c>
      <c r="G44" s="1">
        <f>[7]Faturamento!G$13</f>
        <v>0</v>
      </c>
    </row>
    <row r="45" spans="1:18">
      <c r="A45" s="3" t="s">
        <v>7</v>
      </c>
      <c r="B45" s="1">
        <f>[8]Faturamento!B$13</f>
        <v>0</v>
      </c>
      <c r="C45" s="1">
        <f>[8]Faturamento!C$13</f>
        <v>0</v>
      </c>
      <c r="D45" s="1">
        <f>[8]Faturamento!D$13</f>
        <v>0</v>
      </c>
      <c r="E45" s="1">
        <f>[8]Faturamento!E$13</f>
        <v>0</v>
      </c>
      <c r="F45" s="1">
        <f>[8]Faturamento!F$13</f>
        <v>0</v>
      </c>
      <c r="G45" s="1">
        <f>[8]Faturamento!G$13</f>
        <v>0</v>
      </c>
    </row>
    <row r="46" spans="1:18">
      <c r="A46" s="3" t="s">
        <v>8</v>
      </c>
      <c r="B46" s="1">
        <f>[9]Faturamento!B$13</f>
        <v>0</v>
      </c>
      <c r="C46" s="1">
        <f>[9]Faturamento!C$13</f>
        <v>0</v>
      </c>
      <c r="D46" s="1">
        <f>[9]Faturamento!D$13</f>
        <v>0</v>
      </c>
      <c r="E46" s="1">
        <f>[9]Faturamento!E$13</f>
        <v>0</v>
      </c>
      <c r="F46" s="1">
        <f>[9]Faturamento!F$13</f>
        <v>0</v>
      </c>
      <c r="G46" s="1">
        <f>[9]Faturamento!G$13</f>
        <v>0</v>
      </c>
    </row>
    <row r="47" spans="1:18">
      <c r="A47" s="3" t="s">
        <v>9</v>
      </c>
      <c r="B47" s="1">
        <f>[14]Faturamento!B$13</f>
        <v>0</v>
      </c>
      <c r="C47" s="1">
        <f>[14]Faturamento!C$13</f>
        <v>0</v>
      </c>
      <c r="D47" s="1">
        <f>[14]Faturamento!D$13</f>
        <v>0</v>
      </c>
      <c r="E47" s="1">
        <f>[14]Faturamento!E$13</f>
        <v>0</v>
      </c>
      <c r="F47" s="1">
        <f>[14]Faturamento!F$13</f>
        <v>0</v>
      </c>
      <c r="G47" s="1">
        <f>[14]Faturamento!G$13</f>
        <v>0</v>
      </c>
    </row>
    <row r="48" spans="1:18">
      <c r="A48" s="3" t="s">
        <v>10</v>
      </c>
      <c r="B48" s="1">
        <f>[10]Faturamento!B$13</f>
        <v>0</v>
      </c>
      <c r="C48" s="1">
        <f>[10]Faturamento!C$13</f>
        <v>0</v>
      </c>
      <c r="D48" s="1">
        <f>[10]Faturamento!D$13</f>
        <v>0</v>
      </c>
      <c r="E48" s="1">
        <f>[10]Faturamento!E$13</f>
        <v>0</v>
      </c>
      <c r="F48" s="1">
        <f>[10]Faturamento!F$13</f>
        <v>0</v>
      </c>
      <c r="G48" s="1">
        <f>[10]Faturamento!G$13</f>
        <v>0</v>
      </c>
    </row>
    <row r="49" spans="1:7">
      <c r="A49" s="3" t="s">
        <v>11</v>
      </c>
      <c r="B49" s="1">
        <f>[11]Faturamento!B$13</f>
        <v>0</v>
      </c>
      <c r="C49" s="1">
        <f>[11]Faturamento!C$13</f>
        <v>0</v>
      </c>
      <c r="D49" s="1">
        <f>[11]Faturamento!D$13</f>
        <v>0</v>
      </c>
      <c r="E49" s="1">
        <f>[11]Faturamento!E$13</f>
        <v>0</v>
      </c>
      <c r="F49" s="1">
        <f>[11]Faturamento!F$13</f>
        <v>0</v>
      </c>
      <c r="G49" s="1">
        <f>[11]Faturamento!G$13</f>
        <v>0</v>
      </c>
    </row>
    <row r="50" spans="1:7">
      <c r="A50" s="3" t="s">
        <v>12</v>
      </c>
      <c r="B50" s="1">
        <f>[12]Faturamento!B$13</f>
        <v>0</v>
      </c>
      <c r="C50" s="1">
        <f>[12]Faturamento!C$13</f>
        <v>0</v>
      </c>
      <c r="D50" s="1">
        <f>[12]Faturamento!D$13</f>
        <v>0</v>
      </c>
      <c r="E50" s="1">
        <f>[12]Faturamento!E$13</f>
        <v>0</v>
      </c>
      <c r="F50" s="1">
        <f>[12]Faturamento!F$13</f>
        <v>0</v>
      </c>
      <c r="G50" s="1">
        <f>[12]Faturamento!G$13</f>
        <v>0</v>
      </c>
    </row>
    <row r="51" spans="1:7">
      <c r="A51" s="4" t="s">
        <v>13</v>
      </c>
      <c r="B51" s="6">
        <f>SUM(B38:B50)</f>
        <v>0</v>
      </c>
      <c r="C51" s="6">
        <f t="shared" ref="C51:G51" si="0">SUM(C38:C50)</f>
        <v>1</v>
      </c>
      <c r="D51" s="6">
        <f t="shared" si="0"/>
        <v>0</v>
      </c>
      <c r="E51" s="6">
        <f t="shared" si="0"/>
        <v>0</v>
      </c>
      <c r="F51" s="6">
        <f t="shared" si="0"/>
        <v>1</v>
      </c>
      <c r="G51" s="6">
        <f t="shared" si="0"/>
        <v>35</v>
      </c>
    </row>
  </sheetData>
  <sheetProtection sheet="1" objects="1" scenarios="1"/>
  <mergeCells count="1">
    <mergeCell ref="A1:D2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S51"/>
  <sheetViews>
    <sheetView topLeftCell="A13" workbookViewId="0">
      <selection activeCell="F28" sqref="F28"/>
    </sheetView>
  </sheetViews>
  <sheetFormatPr defaultRowHeight="15"/>
  <cols>
    <col min="1" max="1" width="9.140625" style="1"/>
    <col min="2" max="2" width="15.140625" style="1" customWidth="1"/>
    <col min="3" max="3" width="13.140625" style="1" customWidth="1"/>
    <col min="4" max="4" width="12.28515625" style="1" customWidth="1"/>
    <col min="5" max="5" width="15.28515625" style="1" customWidth="1"/>
    <col min="6" max="6" width="13.140625" style="1" customWidth="1"/>
    <col min="7" max="7" width="14.7109375" style="1" customWidth="1"/>
    <col min="8" max="16384" width="9.140625" style="1"/>
  </cols>
  <sheetData>
    <row r="1" spans="1:4">
      <c r="A1" s="20" t="s">
        <v>17</v>
      </c>
      <c r="B1" s="21"/>
      <c r="C1" s="21"/>
      <c r="D1" s="21"/>
    </row>
    <row r="2" spans="1:4">
      <c r="A2" s="21"/>
      <c r="B2" s="21"/>
      <c r="C2" s="21"/>
      <c r="D2" s="21"/>
    </row>
    <row r="37" spans="1:19" ht="60" customHeight="1" thickBot="1">
      <c r="B37" s="5" t="s">
        <v>34</v>
      </c>
      <c r="C37" s="5" t="s">
        <v>27</v>
      </c>
      <c r="D37" s="5" t="s">
        <v>18</v>
      </c>
      <c r="E37" s="5" t="s">
        <v>16</v>
      </c>
      <c r="F37" s="5" t="s">
        <v>24</v>
      </c>
      <c r="G37" s="5" t="s">
        <v>15</v>
      </c>
      <c r="H37" s="7"/>
      <c r="K37" s="13" t="s">
        <v>44</v>
      </c>
      <c r="L37" s="13" t="s">
        <v>49</v>
      </c>
      <c r="M37" s="13" t="s">
        <v>38</v>
      </c>
      <c r="N37" s="13" t="s">
        <v>39</v>
      </c>
      <c r="O37" s="13" t="s">
        <v>40</v>
      </c>
      <c r="P37" s="13" t="s">
        <v>41</v>
      </c>
      <c r="Q37" s="13" t="s">
        <v>42</v>
      </c>
      <c r="R37" s="14" t="s">
        <v>45</v>
      </c>
      <c r="S37" s="13" t="s">
        <v>43</v>
      </c>
    </row>
    <row r="38" spans="1:19" ht="16.5" thickTop="1" thickBot="1">
      <c r="A38" s="3" t="s">
        <v>0</v>
      </c>
      <c r="B38" s="1">
        <f>[1]Faturamento!B$14</f>
        <v>0</v>
      </c>
      <c r="C38" s="1">
        <f>[1]Faturamento!C$14</f>
        <v>3</v>
      </c>
      <c r="D38" s="1">
        <f>[1]Faturamento!D$14</f>
        <v>1</v>
      </c>
      <c r="E38" s="1">
        <f>[1]Faturamento!E$14</f>
        <v>0</v>
      </c>
      <c r="F38" s="1">
        <f>[1]Faturamento!F$14</f>
        <v>0</v>
      </c>
      <c r="G38" s="1">
        <f>[1]Faturamento!G$14</f>
        <v>30</v>
      </c>
      <c r="J38" s="16" t="s">
        <v>35</v>
      </c>
      <c r="K38" s="15">
        <f>[13]Janeiro!T$18</f>
        <v>0</v>
      </c>
      <c r="L38" s="15">
        <f>[13]Janeiro!U$18</f>
        <v>0</v>
      </c>
      <c r="M38" s="15">
        <f>[13]Janeiro!V$18</f>
        <v>0</v>
      </c>
      <c r="N38" s="15">
        <f>[13]Janeiro!W$18</f>
        <v>0</v>
      </c>
      <c r="O38" s="15">
        <f>[13]Janeiro!X$18</f>
        <v>0</v>
      </c>
      <c r="P38" s="15">
        <f>[13]Janeiro!Y$18</f>
        <v>0</v>
      </c>
      <c r="Q38" s="15">
        <f>[13]Janeiro!Z$18</f>
        <v>0</v>
      </c>
      <c r="R38" s="15">
        <f>[13]Janeiro!AA$18</f>
        <v>0</v>
      </c>
      <c r="S38" s="15">
        <f>[13]Janeiro!AB$18</f>
        <v>0</v>
      </c>
    </row>
    <row r="39" spans="1:19" ht="16.5" thickTop="1" thickBot="1">
      <c r="A39" s="3" t="s">
        <v>1</v>
      </c>
      <c r="B39" s="1">
        <f>[2]Faturamento!B$14</f>
        <v>0</v>
      </c>
      <c r="C39" s="1">
        <f>[2]Faturamento!C$14</f>
        <v>0</v>
      </c>
      <c r="D39" s="1">
        <f>[2]Faturamento!D$14</f>
        <v>0</v>
      </c>
      <c r="E39" s="1">
        <f>[2]Faturamento!E$14</f>
        <v>0</v>
      </c>
      <c r="F39" s="1">
        <f>[2]Faturamento!F$14</f>
        <v>2</v>
      </c>
      <c r="G39" s="1">
        <f>[2]Faturamento!G$14</f>
        <v>0</v>
      </c>
      <c r="J39" s="16" t="s">
        <v>36</v>
      </c>
      <c r="K39" s="15">
        <f>[13]Julho!T$18</f>
        <v>0</v>
      </c>
      <c r="L39" s="15">
        <f>[13]Julho!U$18</f>
        <v>0</v>
      </c>
      <c r="M39" s="15">
        <f>[13]Julho!V$18</f>
        <v>0</v>
      </c>
      <c r="N39" s="15">
        <f>[13]Julho!W$18</f>
        <v>0</v>
      </c>
      <c r="O39" s="15">
        <f>[13]Julho!X$18</f>
        <v>0</v>
      </c>
      <c r="P39" s="15">
        <f>[13]Julho!Y$18</f>
        <v>0</v>
      </c>
      <c r="Q39" s="15">
        <f>[13]Julho!Z$18</f>
        <v>0</v>
      </c>
      <c r="R39" s="15">
        <f>[13]Julho!AA$18</f>
        <v>0</v>
      </c>
      <c r="S39" s="15">
        <f>[13]Julho!AB$18</f>
        <v>0</v>
      </c>
    </row>
    <row r="40" spans="1:19" ht="16.5" thickTop="1" thickBot="1">
      <c r="A40" s="3" t="s">
        <v>2</v>
      </c>
      <c r="B40" s="1">
        <f>[3]Faturamento!B$14</f>
        <v>0</v>
      </c>
      <c r="C40" s="1">
        <f>[3]Faturamento!C$14</f>
        <v>0</v>
      </c>
      <c r="D40" s="1">
        <f>[3]Faturamento!D$14</f>
        <v>0</v>
      </c>
      <c r="E40" s="1">
        <f>[3]Faturamento!E$14</f>
        <v>0</v>
      </c>
      <c r="F40" s="1">
        <f>[3]Faturamento!F$14</f>
        <v>0</v>
      </c>
      <c r="G40" s="1">
        <f>[3]Faturamento!G$14</f>
        <v>0</v>
      </c>
      <c r="J40" s="16" t="s">
        <v>37</v>
      </c>
      <c r="K40" s="15">
        <f>[13]Novembro!T$18</f>
        <v>0</v>
      </c>
      <c r="L40" s="15">
        <f>[13]Novembro!U$18</f>
        <v>0</v>
      </c>
      <c r="M40" s="15">
        <f>[13]Novembro!V$18</f>
        <v>0</v>
      </c>
      <c r="N40" s="15">
        <f>[13]Novembro!W$18</f>
        <v>0</v>
      </c>
      <c r="O40" s="15">
        <f>[13]Novembro!X$18</f>
        <v>0</v>
      </c>
      <c r="P40" s="15">
        <f>[13]Novembro!Y$18</f>
        <v>0</v>
      </c>
      <c r="Q40" s="15">
        <f>[13]Novembro!Z$18</f>
        <v>0</v>
      </c>
      <c r="R40" s="15">
        <f>[13]Novembro!AA$18</f>
        <v>0</v>
      </c>
      <c r="S40" s="15">
        <f>[13]Novembro!AB$18</f>
        <v>0</v>
      </c>
    </row>
    <row r="41" spans="1:19" ht="15.75" thickTop="1">
      <c r="A41" s="3" t="s">
        <v>3</v>
      </c>
      <c r="B41" s="1">
        <f>[4]Faturamento!B$14</f>
        <v>0</v>
      </c>
      <c r="C41" s="1">
        <f>[4]Faturamento!C$14</f>
        <v>0</v>
      </c>
      <c r="D41" s="1">
        <f>[4]Faturamento!D$14</f>
        <v>0</v>
      </c>
      <c r="E41" s="1">
        <f>[4]Faturamento!E$14</f>
        <v>0</v>
      </c>
      <c r="F41" s="1">
        <f>[4]Faturamento!F$14</f>
        <v>0</v>
      </c>
      <c r="G41" s="1">
        <f>[4]Faturamento!G$14</f>
        <v>0</v>
      </c>
    </row>
    <row r="42" spans="1:19">
      <c r="A42" s="3" t="s">
        <v>4</v>
      </c>
      <c r="B42" s="1">
        <f>[5]Faturamento!B$14</f>
        <v>0</v>
      </c>
      <c r="C42" s="1">
        <f>[5]Faturamento!C$14</f>
        <v>0</v>
      </c>
      <c r="D42" s="1">
        <f>[5]Faturamento!D$14</f>
        <v>0</v>
      </c>
      <c r="E42" s="1">
        <f>[5]Faturamento!E$14</f>
        <v>0</v>
      </c>
      <c r="F42" s="1">
        <f>[5]Faturamento!F$14</f>
        <v>0</v>
      </c>
      <c r="G42" s="1">
        <f>[5]Faturamento!G$14</f>
        <v>0</v>
      </c>
    </row>
    <row r="43" spans="1:19">
      <c r="A43" s="3" t="s">
        <v>5</v>
      </c>
      <c r="B43" s="1">
        <f>[6]Faturamento!B$14</f>
        <v>0</v>
      </c>
      <c r="C43" s="1">
        <f>[6]Faturamento!C$14</f>
        <v>0</v>
      </c>
      <c r="D43" s="1">
        <f>[6]Faturamento!D$14</f>
        <v>0</v>
      </c>
      <c r="E43" s="1">
        <f>[6]Faturamento!E$14</f>
        <v>0</v>
      </c>
      <c r="F43" s="1">
        <f>[6]Faturamento!F$14</f>
        <v>0</v>
      </c>
      <c r="G43" s="1">
        <f>[6]Faturamento!G$14</f>
        <v>0</v>
      </c>
    </row>
    <row r="44" spans="1:19">
      <c r="A44" s="3" t="s">
        <v>6</v>
      </c>
      <c r="B44" s="1">
        <f>[7]Faturamento!B$14</f>
        <v>0</v>
      </c>
      <c r="C44" s="1">
        <f>[7]Faturamento!C$14</f>
        <v>0</v>
      </c>
      <c r="D44" s="1">
        <f>[7]Faturamento!D$14</f>
        <v>0</v>
      </c>
      <c r="E44" s="1">
        <f>[7]Faturamento!E$14</f>
        <v>0</v>
      </c>
      <c r="F44" s="1">
        <f>[7]Faturamento!F$14</f>
        <v>0</v>
      </c>
      <c r="G44" s="1">
        <f>[7]Faturamento!G$14</f>
        <v>0</v>
      </c>
    </row>
    <row r="45" spans="1:19">
      <c r="A45" s="3" t="s">
        <v>7</v>
      </c>
      <c r="B45" s="1">
        <f>[8]Faturamento!B$14</f>
        <v>0</v>
      </c>
      <c r="C45" s="1">
        <f>[8]Faturamento!C$14</f>
        <v>0</v>
      </c>
      <c r="D45" s="1">
        <f>[8]Faturamento!D$14</f>
        <v>0</v>
      </c>
      <c r="E45" s="1">
        <f>[8]Faturamento!E$14</f>
        <v>0</v>
      </c>
      <c r="F45" s="1">
        <f>[8]Faturamento!F$14</f>
        <v>0</v>
      </c>
      <c r="G45" s="1">
        <f>[8]Faturamento!G$14</f>
        <v>0</v>
      </c>
    </row>
    <row r="46" spans="1:19">
      <c r="A46" s="3" t="s">
        <v>8</v>
      </c>
      <c r="B46" s="1">
        <f>[9]Faturamento!B$14</f>
        <v>0</v>
      </c>
      <c r="C46" s="1">
        <f>[9]Faturamento!C$14</f>
        <v>0</v>
      </c>
      <c r="D46" s="1">
        <f>[9]Faturamento!D$14</f>
        <v>0</v>
      </c>
      <c r="E46" s="1">
        <f>[9]Faturamento!E$14</f>
        <v>0</v>
      </c>
      <c r="F46" s="1">
        <f>[9]Faturamento!F$14</f>
        <v>0</v>
      </c>
      <c r="G46" s="1">
        <f>[9]Faturamento!G$14</f>
        <v>0</v>
      </c>
    </row>
    <row r="47" spans="1:19">
      <c r="A47" s="3" t="s">
        <v>9</v>
      </c>
      <c r="B47" s="1">
        <f>[14]Faturamento!B$14</f>
        <v>0</v>
      </c>
      <c r="C47" s="1">
        <f>[14]Faturamento!C$14</f>
        <v>0</v>
      </c>
      <c r="D47" s="1">
        <f>[14]Faturamento!D$14</f>
        <v>0</v>
      </c>
      <c r="E47" s="1">
        <f>[14]Faturamento!E$14</f>
        <v>0</v>
      </c>
      <c r="F47" s="1">
        <f>[14]Faturamento!F$14</f>
        <v>0</v>
      </c>
      <c r="G47" s="1">
        <f>[14]Faturamento!G$14</f>
        <v>0</v>
      </c>
    </row>
    <row r="48" spans="1:19">
      <c r="A48" s="3" t="s">
        <v>10</v>
      </c>
      <c r="B48" s="1">
        <f>[10]Faturamento!B$14</f>
        <v>0</v>
      </c>
      <c r="C48" s="1">
        <f>[10]Faturamento!C$14</f>
        <v>0</v>
      </c>
      <c r="D48" s="1">
        <f>[10]Faturamento!D$14</f>
        <v>0</v>
      </c>
      <c r="E48" s="1">
        <f>[10]Faturamento!E$14</f>
        <v>0</v>
      </c>
      <c r="F48" s="1">
        <f>[10]Faturamento!F$14</f>
        <v>0</v>
      </c>
      <c r="G48" s="1">
        <f>[10]Faturamento!G$14</f>
        <v>0</v>
      </c>
    </row>
    <row r="49" spans="1:7">
      <c r="A49" s="3" t="s">
        <v>11</v>
      </c>
      <c r="B49" s="1">
        <f>[11]Faturamento!B$14</f>
        <v>0</v>
      </c>
      <c r="C49" s="1">
        <f>[11]Faturamento!C$14</f>
        <v>0</v>
      </c>
      <c r="D49" s="1">
        <f>[11]Faturamento!D$14</f>
        <v>0</v>
      </c>
      <c r="E49" s="1">
        <f>[11]Faturamento!E$14</f>
        <v>0</v>
      </c>
      <c r="F49" s="1">
        <f>[11]Faturamento!F$14</f>
        <v>0</v>
      </c>
      <c r="G49" s="1">
        <f>[11]Faturamento!G$14</f>
        <v>0</v>
      </c>
    </row>
    <row r="50" spans="1:7">
      <c r="A50" s="3" t="s">
        <v>12</v>
      </c>
      <c r="B50" s="1">
        <f>[12]Faturamento!B$14</f>
        <v>0</v>
      </c>
      <c r="C50" s="1">
        <f>[12]Faturamento!C$14</f>
        <v>0</v>
      </c>
      <c r="D50" s="1">
        <f>[12]Faturamento!D$14</f>
        <v>0</v>
      </c>
      <c r="E50" s="1">
        <f>[12]Faturamento!E$14</f>
        <v>0</v>
      </c>
      <c r="F50" s="1">
        <f>[12]Faturamento!F$14</f>
        <v>0</v>
      </c>
      <c r="G50" s="1">
        <f>[12]Faturamento!G$14</f>
        <v>0</v>
      </c>
    </row>
    <row r="51" spans="1:7">
      <c r="A51" s="4" t="s">
        <v>13</v>
      </c>
      <c r="B51" s="6">
        <f>SUM(B38:B50)</f>
        <v>0</v>
      </c>
      <c r="C51" s="6">
        <f t="shared" ref="C51:G51" si="0">SUM(C38:C50)</f>
        <v>3</v>
      </c>
      <c r="D51" s="6">
        <f t="shared" si="0"/>
        <v>1</v>
      </c>
      <c r="E51" s="6">
        <f t="shared" si="0"/>
        <v>0</v>
      </c>
      <c r="F51" s="6">
        <f t="shared" si="0"/>
        <v>2</v>
      </c>
      <c r="G51" s="6">
        <f t="shared" si="0"/>
        <v>30</v>
      </c>
    </row>
  </sheetData>
  <sheetProtection sheet="1" objects="1" scenarios="1"/>
  <mergeCells count="1">
    <mergeCell ref="A1:D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4</vt:i4>
      </vt:variant>
    </vt:vector>
  </HeadingPairs>
  <TitlesOfParts>
    <vt:vector size="11" baseType="lpstr">
      <vt:lpstr>Início</vt:lpstr>
      <vt:lpstr>Evolução Fin</vt:lpstr>
      <vt:lpstr>Meninas Financeiro</vt:lpstr>
      <vt:lpstr>Evolução Fat</vt:lpstr>
      <vt:lpstr>Distribuição Fat</vt:lpstr>
      <vt:lpstr>Graci</vt:lpstr>
      <vt:lpstr>Fernanda</vt:lpstr>
      <vt:lpstr>'Evolução Fin'!ind.vendas</vt:lpstr>
      <vt:lpstr>ind.vendas</vt:lpstr>
      <vt:lpstr>'Evolução Fin'!Mês</vt:lpstr>
      <vt:lpstr>Mês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Inês Costa</dc:creator>
  <cp:lastModifiedBy>Luiza</cp:lastModifiedBy>
  <dcterms:created xsi:type="dcterms:W3CDTF">2009-11-12T16:57:38Z</dcterms:created>
  <dcterms:modified xsi:type="dcterms:W3CDTF">2010-02-02T19:43:36Z</dcterms:modified>
</cp:coreProperties>
</file>